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firstSheet="2" activeTab="2"/>
  </bookViews>
  <sheets>
    <sheet name="UW-Madison" sheetId="1" r:id="rId1"/>
    <sheet name="Alloc. vs. Non-Alloc. - Incr." sheetId="2" r:id="rId2"/>
    <sheet name="Alloc. vs. Non-Alloc. - total" sheetId="3" r:id="rId3"/>
  </sheets>
  <definedNames>
    <definedName name="_xlnm.Print_Area" localSheetId="1">'Alloc. vs. Non-Alloc. - Incr.'!$A$1:$Q$56</definedName>
    <definedName name="_xlnm.Print_Area" localSheetId="2">'Alloc. vs. Non-Alloc. - total'!$A$1:$Q$51</definedName>
    <definedName name="_xlnm.Print_Area" localSheetId="0">'UW-Madison'!$C$1:$N$58</definedName>
  </definedNames>
  <calcPr fullCalcOnLoad="1"/>
</workbook>
</file>

<file path=xl/sharedStrings.xml><?xml version="1.0" encoding="utf-8"?>
<sst xmlns="http://schemas.openxmlformats.org/spreadsheetml/2006/main" count="176" uniqueCount="84">
  <si>
    <t>Madison</t>
  </si>
  <si>
    <t>Milwaukee</t>
  </si>
  <si>
    <t>Eau Claire</t>
  </si>
  <si>
    <t>Oshkosh</t>
  </si>
  <si>
    <t>River Falls</t>
  </si>
  <si>
    <t>Parkside</t>
  </si>
  <si>
    <t>Stevens Point</t>
  </si>
  <si>
    <t>Stout</t>
  </si>
  <si>
    <t>Whitewater</t>
  </si>
  <si>
    <t>LaCrosse</t>
  </si>
  <si>
    <t>98-99</t>
  </si>
  <si>
    <t>99-00</t>
  </si>
  <si>
    <t>Superior</t>
  </si>
  <si>
    <t xml:space="preserve">   Student Government (ASM)</t>
  </si>
  <si>
    <t xml:space="preserve">   General Student Services Fund (GSSF)</t>
  </si>
  <si>
    <t xml:space="preserve">   Child Care Tuition Assistance Program (CCTAP)</t>
  </si>
  <si>
    <t xml:space="preserve">   WISPIRG</t>
  </si>
  <si>
    <t xml:space="preserve">   City Bus Pass Program</t>
  </si>
  <si>
    <t xml:space="preserve">   University Health Services</t>
  </si>
  <si>
    <t xml:space="preserve">   Wisconsin Union</t>
  </si>
  <si>
    <t xml:space="preserve">   Recreational Sports</t>
  </si>
  <si>
    <t xml:space="preserve">   Intercollegiate Athletics</t>
  </si>
  <si>
    <t xml:space="preserve">   System Audit Liability Fee</t>
  </si>
  <si>
    <t xml:space="preserve"> </t>
  </si>
  <si>
    <t>Total Allocable Fee</t>
  </si>
  <si>
    <t>TOTAL SEGREGATED FEE</t>
  </si>
  <si>
    <t>University of Wisconsin System</t>
  </si>
  <si>
    <t>University of Wisconsin - Madison</t>
  </si>
  <si>
    <t>(Academic Years)</t>
  </si>
  <si>
    <t>Platteville</t>
  </si>
  <si>
    <t>Allocable Segregated Fees</t>
  </si>
  <si>
    <t>Non-allocable Segregated Fees</t>
  </si>
  <si>
    <t>Allocable and Non-allocable Segregated Fees</t>
  </si>
  <si>
    <t>00-01</t>
  </si>
  <si>
    <t xml:space="preserve">   Organized Activities</t>
  </si>
  <si>
    <t>Green Bay</t>
  </si>
  <si>
    <t xml:space="preserve">   Child Care </t>
  </si>
  <si>
    <t xml:space="preserve">   Municipal Services</t>
  </si>
  <si>
    <t>Total Non-Allocable Fee</t>
  </si>
  <si>
    <t xml:space="preserve">   Other</t>
  </si>
  <si>
    <t xml:space="preserve">   Transit</t>
  </si>
  <si>
    <t xml:space="preserve">   Student Life</t>
  </si>
  <si>
    <t xml:space="preserve">   Recreational Center</t>
  </si>
  <si>
    <t xml:space="preserve">   Child Care</t>
  </si>
  <si>
    <t xml:space="preserve">   Stadium / Arena</t>
  </si>
  <si>
    <t xml:space="preserve">   Capital Projects</t>
  </si>
  <si>
    <t xml:space="preserve">   SOAR</t>
  </si>
  <si>
    <t xml:space="preserve">   Parking</t>
  </si>
  <si>
    <t xml:space="preserve">   Other  </t>
  </si>
  <si>
    <t xml:space="preserve">        TOTAL SEGREGATED FEE</t>
  </si>
  <si>
    <t>Allocable and Non-Allocable Segregated Fees</t>
  </si>
  <si>
    <t>Doctoral &amp; Comprehensive Institutions</t>
  </si>
  <si>
    <t xml:space="preserve">   Union Center</t>
  </si>
  <si>
    <t>Allocable Segregated Fee Increases</t>
  </si>
  <si>
    <t>Non-allocable Segregated Fee Increases</t>
  </si>
  <si>
    <t>2000-01 Rate</t>
  </si>
  <si>
    <t>Allocable and Non-Allocable Segregated Fee Increases</t>
  </si>
  <si>
    <t>Allocable and Non-allocable Segregated Fee Increases</t>
  </si>
  <si>
    <t>97-98</t>
  </si>
  <si>
    <t>Total Non-Allocable Fee Increases</t>
  </si>
  <si>
    <t>Total Allocable Fee Increases</t>
  </si>
  <si>
    <t>Non-allocable Segregated Fee Increase</t>
  </si>
  <si>
    <t>TOTAL SEGREGATED FEE INCREASES</t>
  </si>
  <si>
    <t>96-97</t>
  </si>
  <si>
    <t>Percentage of Total Fee Increase</t>
  </si>
  <si>
    <t xml:space="preserve">Eau Claire </t>
  </si>
  <si>
    <t xml:space="preserve">       Percentage of Total Fee Increase</t>
  </si>
  <si>
    <t>2001-02 Rate</t>
  </si>
  <si>
    <t>2001-02 Academic Year</t>
  </si>
  <si>
    <t>01-02</t>
  </si>
  <si>
    <t>1996-97, 1997-98, 1998-99, 1999-00, 2000-01, &amp; 2001-02</t>
  </si>
  <si>
    <t>1997-98, 1998-99, 1999-00,  2000-01, &amp; 2001-02</t>
  </si>
  <si>
    <t>-</t>
  </si>
  <si>
    <t xml:space="preserve">Oshkosh </t>
  </si>
  <si>
    <t xml:space="preserve">Parkside </t>
  </si>
  <si>
    <t xml:space="preserve">Platteville </t>
  </si>
  <si>
    <t xml:space="preserve">River Falls </t>
  </si>
  <si>
    <t xml:space="preserve">Stout </t>
  </si>
  <si>
    <t>Note:  Total Seg Fee Allocable vs Non-Allocable increase for Parkside and Platteville not available and is shown in Non-Allocable Segreated Fee "Other."</t>
  </si>
  <si>
    <t xml:space="preserve">        Total 2003-04 Segregated Fee</t>
  </si>
  <si>
    <t>2003-04 Academic Year</t>
  </si>
  <si>
    <t>% of Total</t>
  </si>
  <si>
    <r>
      <t>Note:</t>
    </r>
    <r>
      <rPr>
        <sz val="10"/>
        <rFont val="Arial"/>
        <family val="2"/>
      </rPr>
      <t xml:space="preserve">  Total Seg Fee Allocable vs Non-Allocable For Parkside not available and is  shown in Non-Allocable Segregated Fee "Other"</t>
    </r>
  </si>
  <si>
    <t xml:space="preserve">   Student Union/Center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</si>
</sst>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.000_);[Red]\(&quot;$&quot;#,##0.000\)"/>
    <numFmt numFmtId="167" formatCode="0.0"/>
    <numFmt numFmtId="168" formatCode="0.000"/>
    <numFmt numFmtId="169" formatCode="0.0000"/>
    <numFmt numFmtId="170" formatCode="_(* #,##0.000_);_(* \(#,##0.000\);_(* &quot;-&quot;??_);_(@_)"/>
    <numFmt numFmtId="171" formatCode="0.00_)"/>
  </numFmts>
  <fonts count="21">
    <font>
      <sz val="10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6"/>
      <name val="Univers (WN)"/>
      <family val="0"/>
    </font>
    <font>
      <b/>
      <u val="singleAccounting"/>
      <sz val="16"/>
      <name val="Arial"/>
      <family val="2"/>
    </font>
    <font>
      <b/>
      <u val="singleAccounting"/>
      <sz val="16"/>
      <name val="Univers (WN)"/>
      <family val="0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u val="singleAccounting"/>
      <sz val="10"/>
      <color indexed="12"/>
      <name val="Arial"/>
      <family val="0"/>
    </font>
    <font>
      <sz val="10"/>
      <color indexed="48"/>
      <name val="Arial"/>
      <family val="0"/>
    </font>
    <font>
      <u val="singleAccounting"/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 horizontal="right"/>
    </xf>
    <xf numFmtId="165" fontId="0" fillId="0" borderId="0" xfId="19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65" fontId="0" fillId="0" borderId="0" xfId="19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3" fontId="4" fillId="0" borderId="0" xfId="15" applyFont="1" applyFill="1" applyAlignment="1">
      <alignment horizontal="center"/>
    </xf>
    <xf numFmtId="0" fontId="5" fillId="0" borderId="0" xfId="0" applyFont="1" applyFill="1" applyAlignment="1">
      <alignment/>
    </xf>
    <xf numFmtId="43" fontId="4" fillId="0" borderId="0" xfId="15" applyNumberFormat="1" applyFont="1" applyFill="1" applyAlignment="1">
      <alignment horizontal="right"/>
    </xf>
    <xf numFmtId="43" fontId="4" fillId="0" borderId="0" xfId="0" applyNumberFormat="1" applyFont="1" applyFill="1" applyAlignment="1">
      <alignment/>
    </xf>
    <xf numFmtId="43" fontId="4" fillId="0" borderId="0" xfId="15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3" fontId="6" fillId="0" borderId="0" xfId="15" applyNumberFormat="1" applyFont="1" applyFill="1" applyAlignment="1">
      <alignment horizontal="center"/>
    </xf>
    <xf numFmtId="43" fontId="6" fillId="0" borderId="0" xfId="15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0" xfId="19" applyNumberFormat="1" applyFont="1" applyFill="1" applyAlignment="1">
      <alignment/>
    </xf>
    <xf numFmtId="165" fontId="4" fillId="0" borderId="0" xfId="19" applyNumberFormat="1" applyFont="1" applyFill="1" applyAlignment="1">
      <alignment horizontal="right"/>
    </xf>
    <xf numFmtId="8" fontId="4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/>
    </xf>
    <xf numFmtId="2" fontId="7" fillId="0" borderId="0" xfId="0" applyNumberFormat="1" applyFont="1" applyAlignment="1">
      <alignment/>
    </xf>
    <xf numFmtId="43" fontId="7" fillId="0" borderId="0" xfId="15" applyFont="1" applyAlignment="1">
      <alignment horizontal="right"/>
    </xf>
    <xf numFmtId="2" fontId="9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165" fontId="7" fillId="0" borderId="0" xfId="19" applyNumberFormat="1" applyFont="1" applyAlignment="1">
      <alignment horizontal="right"/>
    </xf>
    <xf numFmtId="43" fontId="9" fillId="0" borderId="0" xfId="0" applyNumberFormat="1" applyFont="1" applyAlignment="1">
      <alignment/>
    </xf>
    <xf numFmtId="2" fontId="10" fillId="0" borderId="0" xfId="15" applyNumberFormat="1" applyFont="1" applyAlignment="1">
      <alignment/>
    </xf>
    <xf numFmtId="43" fontId="10" fillId="0" borderId="0" xfId="15" applyFont="1" applyAlignment="1">
      <alignment horizontal="right"/>
    </xf>
    <xf numFmtId="2" fontId="10" fillId="0" borderId="0" xfId="15" applyNumberFormat="1" applyFont="1" applyAlignment="1">
      <alignment horizontal="right"/>
    </xf>
    <xf numFmtId="8" fontId="7" fillId="0" borderId="0" xfId="0" applyNumberFormat="1" applyFont="1" applyAlignment="1">
      <alignment horizontal="right"/>
    </xf>
    <xf numFmtId="165" fontId="8" fillId="0" borderId="0" xfId="19" applyNumberFormat="1" applyFont="1" applyAlignment="1">
      <alignment horizontal="right"/>
    </xf>
    <xf numFmtId="43" fontId="11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3" fontId="7" fillId="0" borderId="0" xfId="15" applyFont="1" applyAlignment="1">
      <alignment horizontal="right"/>
    </xf>
    <xf numFmtId="164" fontId="7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8" fontId="7" fillId="0" borderId="0" xfId="0" applyNumberFormat="1" applyFont="1" applyAlignment="1">
      <alignment horizontal="right"/>
    </xf>
    <xf numFmtId="8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16" fontId="8" fillId="0" borderId="0" xfId="0" applyNumberFormat="1" applyFont="1" applyAlignment="1" quotePrefix="1">
      <alignment horizontal="center"/>
    </xf>
    <xf numFmtId="171" fontId="12" fillId="0" borderId="0" xfId="0" applyNumberFormat="1" applyFont="1" applyAlignment="1" applyProtection="1">
      <alignment/>
      <protection/>
    </xf>
    <xf numFmtId="43" fontId="9" fillId="0" borderId="0" xfId="0" applyNumberFormat="1" applyFont="1" applyAlignment="1">
      <alignment/>
    </xf>
    <xf numFmtId="2" fontId="7" fillId="0" borderId="0" xfId="19" applyNumberFormat="1" applyFont="1" applyAlignment="1">
      <alignment horizontal="right"/>
    </xf>
    <xf numFmtId="43" fontId="11" fillId="0" borderId="0" xfId="0" applyNumberFormat="1" applyFont="1" applyAlignment="1">
      <alignment/>
    </xf>
    <xf numFmtId="39" fontId="11" fillId="0" borderId="0" xfId="0" applyNumberFormat="1" applyFont="1" applyAlignment="1">
      <alignment/>
    </xf>
    <xf numFmtId="165" fontId="7" fillId="0" borderId="0" xfId="19" applyNumberFormat="1" applyFont="1" applyAlignment="1">
      <alignment horizontal="right"/>
    </xf>
    <xf numFmtId="2" fontId="7" fillId="0" borderId="0" xfId="15" applyNumberFormat="1" applyFont="1" applyAlignment="1">
      <alignment horizontal="right"/>
    </xf>
    <xf numFmtId="164" fontId="7" fillId="0" borderId="0" xfId="19" applyNumberFormat="1" applyFont="1" applyAlignment="1">
      <alignment horizontal="right"/>
    </xf>
    <xf numFmtId="165" fontId="13" fillId="0" borderId="0" xfId="19" applyNumberFormat="1" applyFont="1" applyAlignment="1">
      <alignment horizontal="right"/>
    </xf>
    <xf numFmtId="9" fontId="10" fillId="0" borderId="0" xfId="19" applyFont="1" applyAlignment="1">
      <alignment horizontal="right"/>
    </xf>
    <xf numFmtId="0" fontId="0" fillId="0" borderId="1" xfId="0" applyFill="1" applyBorder="1" applyAlignment="1">
      <alignment/>
    </xf>
    <xf numFmtId="43" fontId="0" fillId="0" borderId="1" xfId="0" applyNumberFormat="1" applyFont="1" applyFill="1" applyBorder="1" applyAlignment="1">
      <alignment/>
    </xf>
    <xf numFmtId="8" fontId="0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5" fillId="0" borderId="2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43" fontId="0" fillId="0" borderId="3" xfId="0" applyNumberFormat="1" applyFont="1" applyFill="1" applyBorder="1" applyAlignment="1">
      <alignment horizontal="right"/>
    </xf>
    <xf numFmtId="43" fontId="0" fillId="0" borderId="4" xfId="0" applyNumberFormat="1" applyFont="1" applyFill="1" applyBorder="1" applyAlignment="1">
      <alignment horizontal="right"/>
    </xf>
    <xf numFmtId="43" fontId="17" fillId="0" borderId="0" xfId="0" applyNumberFormat="1" applyFont="1" applyFill="1" applyBorder="1" applyAlignment="1">
      <alignment/>
    </xf>
    <xf numFmtId="43" fontId="18" fillId="0" borderId="0" xfId="15" applyNumberFormat="1" applyFont="1" applyFill="1" applyBorder="1" applyAlignment="1">
      <alignment horizontal="right"/>
    </xf>
    <xf numFmtId="43" fontId="17" fillId="0" borderId="0" xfId="15" applyNumberFormat="1" applyFont="1" applyFill="1" applyBorder="1" applyAlignment="1">
      <alignment/>
    </xf>
    <xf numFmtId="43" fontId="18" fillId="0" borderId="0" xfId="15" applyNumberFormat="1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/>
    </xf>
    <xf numFmtId="43" fontId="20" fillId="0" borderId="0" xfId="15" applyNumberFormat="1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right"/>
    </xf>
    <xf numFmtId="165" fontId="19" fillId="0" borderId="0" xfId="19" applyNumberFormat="1" applyFont="1" applyFill="1" applyBorder="1" applyAlignment="1">
      <alignment/>
    </xf>
    <xf numFmtId="43" fontId="20" fillId="0" borderId="0" xfId="15" applyNumberFormat="1" applyFont="1" applyFill="1" applyBorder="1" applyAlignment="1">
      <alignment horizontal="right"/>
    </xf>
    <xf numFmtId="43" fontId="0" fillId="0" borderId="3" xfId="0" applyNumberFormat="1" applyFont="1" applyFill="1" applyBorder="1" applyAlignment="1">
      <alignment horizontal="right"/>
    </xf>
    <xf numFmtId="43" fontId="19" fillId="0" borderId="0" xfId="15" applyNumberFormat="1" applyFont="1" applyFill="1" applyBorder="1" applyAlignment="1">
      <alignment/>
    </xf>
    <xf numFmtId="43" fontId="19" fillId="0" borderId="0" xfId="15" applyNumberFormat="1" applyFont="1" applyFill="1" applyBorder="1" applyAlignment="1">
      <alignment horizontal="right"/>
    </xf>
    <xf numFmtId="165" fontId="0" fillId="0" borderId="0" xfId="19" applyNumberFormat="1" applyFont="1" applyFill="1" applyBorder="1" applyAlignment="1">
      <alignment/>
    </xf>
    <xf numFmtId="43" fontId="17" fillId="0" borderId="0" xfId="15" applyNumberFormat="1" applyFont="1" applyFill="1" applyBorder="1" applyAlignment="1">
      <alignment horizontal="right"/>
    </xf>
    <xf numFmtId="43" fontId="18" fillId="0" borderId="0" xfId="15" applyNumberFormat="1" applyFont="1" applyFill="1" applyBorder="1" applyAlignment="1">
      <alignment horizontal="center"/>
    </xf>
    <xf numFmtId="43" fontId="1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view="pageBreakPreview" zoomScale="60" workbookViewId="0" topLeftCell="A45">
      <selection activeCell="C3" sqref="C3:N3"/>
    </sheetView>
  </sheetViews>
  <sheetFormatPr defaultColWidth="9.140625" defaultRowHeight="12.75"/>
  <cols>
    <col min="1" max="2" width="9.7109375" style="28" customWidth="1"/>
    <col min="3" max="4" width="11.8515625" style="28" customWidth="1"/>
    <col min="5" max="5" width="12.7109375" style="28" customWidth="1"/>
    <col min="6" max="6" width="22.28125" style="28" customWidth="1"/>
    <col min="7" max="11" width="13.28125" style="33" bestFit="1" customWidth="1"/>
    <col min="12" max="12" width="13.28125" style="33" customWidth="1"/>
    <col min="13" max="16" width="9.7109375" style="33" customWidth="1"/>
    <col min="17" max="36" width="9.7109375" style="34" customWidth="1"/>
    <col min="37" max="16384" width="9.7109375" style="33" customWidth="1"/>
  </cols>
  <sheetData>
    <row r="1" spans="2:17" ht="20.25">
      <c r="B1" s="29"/>
      <c r="C1" s="30"/>
      <c r="D1" s="31"/>
      <c r="E1" s="31"/>
      <c r="F1" s="31"/>
      <c r="G1" s="31"/>
      <c r="H1" s="31"/>
      <c r="I1" s="31"/>
      <c r="J1" s="32"/>
      <c r="K1" s="32"/>
      <c r="L1" s="32"/>
      <c r="M1" s="32"/>
      <c r="N1" s="32"/>
      <c r="Q1" s="33"/>
    </row>
    <row r="2" spans="1:17" ht="20.25">
      <c r="A2" s="35"/>
      <c r="B2" s="35"/>
      <c r="C2" s="103" t="s">
        <v>27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35"/>
      <c r="P2" s="35"/>
      <c r="Q2" s="35"/>
    </row>
    <row r="3" spans="1:17" ht="20.25">
      <c r="A3" s="36"/>
      <c r="B3" s="36"/>
      <c r="C3" s="105" t="s">
        <v>32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6"/>
      <c r="P3" s="36"/>
      <c r="Q3" s="36"/>
    </row>
    <row r="4" spans="1:17" ht="20.25">
      <c r="A4" s="36"/>
      <c r="B4" s="36"/>
      <c r="C4" s="104" t="s">
        <v>70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36"/>
      <c r="P4" s="36"/>
      <c r="Q4" s="36"/>
    </row>
    <row r="5" spans="1:17" ht="20.25">
      <c r="A5" s="35"/>
      <c r="B5" s="35"/>
      <c r="C5" s="103" t="s">
        <v>28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35"/>
      <c r="P5" s="35"/>
      <c r="Q5" s="35"/>
    </row>
    <row r="6" spans="1:17" ht="2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ht="20.25">
      <c r="A7" s="35"/>
      <c r="B7" s="35"/>
      <c r="C7" s="35"/>
      <c r="D7" s="35"/>
      <c r="E7" s="35"/>
      <c r="F7" s="35"/>
      <c r="G7" s="35"/>
      <c r="H7" s="35"/>
      <c r="I7" s="35"/>
      <c r="J7" s="35"/>
      <c r="K7" s="32"/>
      <c r="L7" s="32"/>
      <c r="M7" s="32"/>
      <c r="N7" s="32"/>
      <c r="O7" s="35"/>
      <c r="P7" s="35"/>
      <c r="Q7" s="35"/>
    </row>
    <row r="8" spans="1:18" ht="20.25">
      <c r="A8" s="35"/>
      <c r="B8" s="35"/>
      <c r="C8" s="30"/>
      <c r="D8" s="30"/>
      <c r="E8" s="32"/>
      <c r="F8" s="32"/>
      <c r="G8" s="37" t="s">
        <v>63</v>
      </c>
      <c r="H8" s="37" t="s">
        <v>58</v>
      </c>
      <c r="I8" s="37" t="s">
        <v>10</v>
      </c>
      <c r="J8" s="37" t="s">
        <v>11</v>
      </c>
      <c r="K8" s="37" t="s">
        <v>33</v>
      </c>
      <c r="L8" s="38" t="s">
        <v>69</v>
      </c>
      <c r="M8" s="32"/>
      <c r="N8" s="32"/>
      <c r="O8" s="37"/>
      <c r="P8" s="37"/>
      <c r="Q8" s="37"/>
      <c r="R8" s="37"/>
    </row>
    <row r="9" spans="3:18" ht="20.25">
      <c r="C9" s="30" t="s">
        <v>30</v>
      </c>
      <c r="D9" s="30"/>
      <c r="E9" s="32"/>
      <c r="F9" s="32"/>
      <c r="G9" s="32"/>
      <c r="H9" s="32"/>
      <c r="I9" s="32"/>
      <c r="J9" s="32"/>
      <c r="K9" s="39"/>
      <c r="L9" s="32"/>
      <c r="M9" s="32"/>
      <c r="N9" s="32"/>
      <c r="O9" s="35"/>
      <c r="P9" s="35"/>
      <c r="Q9" s="35"/>
      <c r="R9" s="35"/>
    </row>
    <row r="10" spans="3:18" ht="20.25">
      <c r="C10" s="30" t="s">
        <v>13</v>
      </c>
      <c r="D10" s="30"/>
      <c r="E10" s="32"/>
      <c r="F10" s="32"/>
      <c r="G10" s="40">
        <v>9.26</v>
      </c>
      <c r="H10" s="40">
        <v>9.94</v>
      </c>
      <c r="I10" s="41">
        <v>12.78</v>
      </c>
      <c r="J10" s="41">
        <v>14.36</v>
      </c>
      <c r="K10" s="42">
        <v>17.06</v>
      </c>
      <c r="L10" s="43">
        <v>14.16</v>
      </c>
      <c r="M10" s="32"/>
      <c r="N10" s="32"/>
      <c r="O10" s="37"/>
      <c r="P10" s="37"/>
      <c r="Q10" s="37"/>
      <c r="R10" s="37"/>
    </row>
    <row r="11" spans="3:18" ht="20.25">
      <c r="C11" s="30" t="s">
        <v>14</v>
      </c>
      <c r="D11" s="30"/>
      <c r="E11" s="32"/>
      <c r="F11" s="32"/>
      <c r="G11" s="40">
        <v>12.96</v>
      </c>
      <c r="H11" s="40">
        <v>12.54</v>
      </c>
      <c r="I11" s="41">
        <v>18.52</v>
      </c>
      <c r="J11" s="41">
        <v>19.24</v>
      </c>
      <c r="K11" s="40">
        <v>36.04</v>
      </c>
      <c r="L11" s="43">
        <v>30.92</v>
      </c>
      <c r="M11" s="32"/>
      <c r="N11" s="32"/>
      <c r="O11" s="41"/>
      <c r="P11" s="44"/>
      <c r="Q11" s="45"/>
      <c r="R11" s="44"/>
    </row>
    <row r="12" spans="3:18" ht="20.25">
      <c r="C12" s="30" t="s">
        <v>15</v>
      </c>
      <c r="D12" s="30"/>
      <c r="E12" s="32"/>
      <c r="F12" s="32"/>
      <c r="G12" s="40">
        <v>9.12</v>
      </c>
      <c r="H12" s="40">
        <v>10.28</v>
      </c>
      <c r="I12" s="41">
        <v>8.68</v>
      </c>
      <c r="J12" s="41">
        <v>16.56</v>
      </c>
      <c r="K12" s="40">
        <v>16.56</v>
      </c>
      <c r="L12" s="43">
        <v>14.3</v>
      </c>
      <c r="M12" s="32"/>
      <c r="N12" s="32"/>
      <c r="O12" s="41"/>
      <c r="P12" s="44"/>
      <c r="Q12" s="45"/>
      <c r="R12" s="44"/>
    </row>
    <row r="13" spans="3:18" ht="20.25">
      <c r="C13" s="30" t="s">
        <v>16</v>
      </c>
      <c r="D13" s="32"/>
      <c r="E13" s="32"/>
      <c r="F13" s="32"/>
      <c r="G13" s="40">
        <v>1.42</v>
      </c>
      <c r="H13" s="40">
        <v>1.42</v>
      </c>
      <c r="I13" s="41">
        <v>1.9</v>
      </c>
      <c r="J13" s="41">
        <v>2.02</v>
      </c>
      <c r="K13" s="40">
        <v>2.08</v>
      </c>
      <c r="L13" s="43">
        <v>1.92</v>
      </c>
      <c r="M13" s="32"/>
      <c r="N13" s="32"/>
      <c r="O13" s="41"/>
      <c r="P13" s="44"/>
      <c r="Q13" s="45"/>
      <c r="R13" s="44"/>
    </row>
    <row r="14" spans="2:18" ht="24.75">
      <c r="B14" s="33"/>
      <c r="C14" s="32" t="s">
        <v>17</v>
      </c>
      <c r="D14" s="32"/>
      <c r="E14" s="32"/>
      <c r="F14" s="32"/>
      <c r="G14" s="46">
        <v>40.16</v>
      </c>
      <c r="H14" s="46">
        <v>40</v>
      </c>
      <c r="I14" s="47">
        <v>36</v>
      </c>
      <c r="J14" s="47">
        <v>34.5</v>
      </c>
      <c r="K14" s="48">
        <v>34.5</v>
      </c>
      <c r="L14" s="48">
        <v>42</v>
      </c>
      <c r="M14" s="32"/>
      <c r="N14" s="32"/>
      <c r="O14" s="41"/>
      <c r="P14" s="44"/>
      <c r="Q14" s="45"/>
      <c r="R14" s="44"/>
    </row>
    <row r="15" spans="1:18" ht="24.75">
      <c r="A15" s="33"/>
      <c r="B15" s="33"/>
      <c r="C15" s="32"/>
      <c r="D15" s="32"/>
      <c r="E15" s="32"/>
      <c r="F15" s="32"/>
      <c r="G15" s="32"/>
      <c r="H15" s="32"/>
      <c r="I15" s="49"/>
      <c r="J15" s="49"/>
      <c r="K15" s="32"/>
      <c r="L15" s="43"/>
      <c r="M15" s="32"/>
      <c r="N15" s="32"/>
      <c r="O15" s="47"/>
      <c r="P15" s="50"/>
      <c r="Q15" s="51"/>
      <c r="R15" s="50"/>
    </row>
    <row r="16" spans="1:18" ht="20.25">
      <c r="A16" s="33"/>
      <c r="B16" s="33"/>
      <c r="C16" s="32" t="s">
        <v>24</v>
      </c>
      <c r="D16" s="32"/>
      <c r="E16" s="32"/>
      <c r="F16" s="32"/>
      <c r="G16" s="49">
        <f aca="true" t="shared" si="0" ref="G16:L16">SUM(G10:G15)</f>
        <v>72.91999999999999</v>
      </c>
      <c r="H16" s="49">
        <f t="shared" si="0"/>
        <v>74.18</v>
      </c>
      <c r="I16" s="49">
        <f t="shared" si="0"/>
        <v>77.88</v>
      </c>
      <c r="J16" s="49">
        <f t="shared" si="0"/>
        <v>86.68</v>
      </c>
      <c r="K16" s="49">
        <f t="shared" si="0"/>
        <v>106.24</v>
      </c>
      <c r="L16" s="52">
        <f t="shared" si="0"/>
        <v>103.3</v>
      </c>
      <c r="M16" s="32"/>
      <c r="N16" s="32"/>
      <c r="O16" s="49"/>
      <c r="P16" s="49"/>
      <c r="Q16" s="33"/>
      <c r="R16" s="49"/>
    </row>
    <row r="17" spans="1:18" ht="20.25">
      <c r="A17" s="33"/>
      <c r="B17" s="33"/>
      <c r="C17" s="32"/>
      <c r="D17" s="32"/>
      <c r="E17" s="53"/>
      <c r="F17" s="53"/>
      <c r="G17" s="53"/>
      <c r="H17" s="53"/>
      <c r="I17" s="30"/>
      <c r="J17" s="32"/>
      <c r="K17" s="32"/>
      <c r="L17" s="40"/>
      <c r="M17" s="32"/>
      <c r="N17" s="32"/>
      <c r="O17" s="49"/>
      <c r="P17" s="44"/>
      <c r="Q17" s="49"/>
      <c r="R17" s="44"/>
    </row>
    <row r="18" spans="1:18" ht="20.25">
      <c r="A18" s="33"/>
      <c r="B18" s="33"/>
      <c r="C18" s="32" t="s">
        <v>31</v>
      </c>
      <c r="D18" s="32"/>
      <c r="E18" s="53"/>
      <c r="F18" s="53"/>
      <c r="G18" s="53"/>
      <c r="H18" s="53"/>
      <c r="I18" s="30"/>
      <c r="J18" s="32"/>
      <c r="K18" s="32"/>
      <c r="L18" s="40"/>
      <c r="M18" s="32"/>
      <c r="N18" s="32"/>
      <c r="P18" s="28"/>
      <c r="Q18" s="33"/>
      <c r="R18" s="28"/>
    </row>
    <row r="19" spans="1:18" ht="20.25">
      <c r="A19" s="33"/>
      <c r="B19" s="33"/>
      <c r="C19" s="32" t="s">
        <v>18</v>
      </c>
      <c r="D19" s="32"/>
      <c r="E19" s="32"/>
      <c r="F19" s="32"/>
      <c r="G19" s="32">
        <v>170.78</v>
      </c>
      <c r="H19" s="32">
        <v>180.84</v>
      </c>
      <c r="I19" s="54">
        <v>192.48</v>
      </c>
      <c r="J19" s="54">
        <v>204.56</v>
      </c>
      <c r="K19" s="32">
        <v>219.12</v>
      </c>
      <c r="L19" s="40">
        <v>229.8</v>
      </c>
      <c r="M19" s="32"/>
      <c r="N19" s="32"/>
      <c r="P19" s="28"/>
      <c r="Q19" s="33"/>
      <c r="R19" s="28"/>
    </row>
    <row r="20" spans="1:18" ht="20.25">
      <c r="A20" s="33"/>
      <c r="B20" s="33"/>
      <c r="C20" s="32" t="s">
        <v>19</v>
      </c>
      <c r="D20" s="32"/>
      <c r="E20" s="32"/>
      <c r="F20" s="32"/>
      <c r="G20" s="32">
        <v>97.28</v>
      </c>
      <c r="H20" s="32">
        <v>103.2</v>
      </c>
      <c r="I20" s="54">
        <v>109.6</v>
      </c>
      <c r="J20" s="54">
        <v>126.76</v>
      </c>
      <c r="K20" s="32">
        <v>138.82</v>
      </c>
      <c r="L20" s="40">
        <v>146</v>
      </c>
      <c r="M20" s="32"/>
      <c r="N20" s="32"/>
      <c r="O20" s="41"/>
      <c r="P20" s="44"/>
      <c r="Q20" s="45"/>
      <c r="R20" s="44"/>
    </row>
    <row r="21" spans="1:18" ht="20.25">
      <c r="A21" s="33"/>
      <c r="B21" s="33"/>
      <c r="C21" s="32" t="s">
        <v>20</v>
      </c>
      <c r="D21" s="32"/>
      <c r="E21" s="32"/>
      <c r="F21" s="32"/>
      <c r="G21" s="32">
        <v>21.78</v>
      </c>
      <c r="H21" s="32">
        <v>21.78</v>
      </c>
      <c r="I21" s="54">
        <v>24.04</v>
      </c>
      <c r="J21" s="54">
        <v>27</v>
      </c>
      <c r="K21" s="32">
        <v>33.82</v>
      </c>
      <c r="L21" s="40">
        <v>38.9</v>
      </c>
      <c r="M21" s="32"/>
      <c r="N21" s="32"/>
      <c r="O21" s="41"/>
      <c r="P21" s="44"/>
      <c r="Q21" s="45"/>
      <c r="R21" s="44"/>
    </row>
    <row r="22" spans="1:18" ht="20.25">
      <c r="A22" s="33"/>
      <c r="B22" s="33"/>
      <c r="C22" s="32" t="s">
        <v>21</v>
      </c>
      <c r="D22" s="32"/>
      <c r="E22" s="32"/>
      <c r="F22" s="32"/>
      <c r="G22" s="32"/>
      <c r="H22" s="32"/>
      <c r="I22" s="54">
        <v>0</v>
      </c>
      <c r="J22" s="54">
        <v>0</v>
      </c>
      <c r="K22" s="32"/>
      <c r="L22" s="40"/>
      <c r="M22" s="32"/>
      <c r="N22" s="32"/>
      <c r="O22" s="41"/>
      <c r="P22" s="44"/>
      <c r="Q22" s="45"/>
      <c r="R22" s="44"/>
    </row>
    <row r="23" spans="1:18" ht="24.75">
      <c r="A23" s="33"/>
      <c r="B23" s="33"/>
      <c r="C23" s="32" t="s">
        <v>22</v>
      </c>
      <c r="D23" s="32"/>
      <c r="E23" s="32"/>
      <c r="F23" s="32"/>
      <c r="G23" s="47">
        <v>16.24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32"/>
      <c r="N23" s="32"/>
      <c r="O23" s="54"/>
      <c r="P23" s="54"/>
      <c r="Q23" s="33"/>
      <c r="R23" s="54"/>
    </row>
    <row r="24" spans="1:18" ht="24.75">
      <c r="A24" s="33"/>
      <c r="B24" s="33"/>
      <c r="C24" s="32" t="s">
        <v>23</v>
      </c>
      <c r="D24" s="32"/>
      <c r="E24" s="32"/>
      <c r="F24" s="32"/>
      <c r="G24" s="32"/>
      <c r="H24" s="32"/>
      <c r="I24" s="53"/>
      <c r="J24" s="53"/>
      <c r="K24" s="32"/>
      <c r="L24" s="40"/>
      <c r="M24" s="32"/>
      <c r="N24" s="32"/>
      <c r="O24" s="47"/>
      <c r="P24" s="47"/>
      <c r="Q24" s="47"/>
      <c r="R24" s="47"/>
    </row>
    <row r="25" spans="1:18" ht="20.25">
      <c r="A25" s="33"/>
      <c r="B25" s="33"/>
      <c r="C25" s="32" t="s">
        <v>38</v>
      </c>
      <c r="D25" s="32"/>
      <c r="E25" s="32"/>
      <c r="F25" s="32"/>
      <c r="G25" s="49">
        <f aca="true" t="shared" si="1" ref="G25:L25">SUM(G19:G24)</f>
        <v>306.08000000000004</v>
      </c>
      <c r="H25" s="49">
        <f t="shared" si="1"/>
        <v>305.82000000000005</v>
      </c>
      <c r="I25" s="49">
        <f t="shared" si="1"/>
        <v>326.12</v>
      </c>
      <c r="J25" s="49">
        <f t="shared" si="1"/>
        <v>358.32</v>
      </c>
      <c r="K25" s="49">
        <f t="shared" si="1"/>
        <v>391.76</v>
      </c>
      <c r="L25" s="55">
        <f t="shared" si="1"/>
        <v>414.7</v>
      </c>
      <c r="M25" s="32"/>
      <c r="N25" s="32"/>
      <c r="O25" s="53"/>
      <c r="P25" s="53"/>
      <c r="Q25" s="33"/>
      <c r="R25" s="53"/>
    </row>
    <row r="26" spans="1:18" ht="20.25">
      <c r="A26" s="33"/>
      <c r="B26" s="33"/>
      <c r="C26" s="32"/>
      <c r="D26" s="32"/>
      <c r="E26" s="53"/>
      <c r="F26" s="53"/>
      <c r="G26" s="53"/>
      <c r="H26" s="53"/>
      <c r="I26" s="30"/>
      <c r="J26" s="32"/>
      <c r="K26" s="32"/>
      <c r="L26" s="40"/>
      <c r="M26" s="32"/>
      <c r="N26" s="32"/>
      <c r="O26" s="49"/>
      <c r="P26" s="44"/>
      <c r="Q26" s="49"/>
      <c r="R26" s="44"/>
    </row>
    <row r="27" spans="1:18" ht="20.25">
      <c r="A27" s="33"/>
      <c r="B27" s="33"/>
      <c r="C27" s="32"/>
      <c r="D27" s="32" t="s">
        <v>25</v>
      </c>
      <c r="E27" s="32"/>
      <c r="F27" s="32"/>
      <c r="G27" s="56">
        <f aca="true" t="shared" si="2" ref="G27:L27">G16+G25</f>
        <v>379</v>
      </c>
      <c r="H27" s="56">
        <f t="shared" si="2"/>
        <v>380.00000000000006</v>
      </c>
      <c r="I27" s="56">
        <f t="shared" si="2"/>
        <v>404</v>
      </c>
      <c r="J27" s="56">
        <f t="shared" si="2"/>
        <v>445</v>
      </c>
      <c r="K27" s="56">
        <f t="shared" si="2"/>
        <v>498</v>
      </c>
      <c r="L27" s="57">
        <f t="shared" si="2"/>
        <v>518</v>
      </c>
      <c r="M27" s="32"/>
      <c r="N27" s="32"/>
      <c r="P27" s="28"/>
      <c r="Q27" s="33"/>
      <c r="R27" s="28"/>
    </row>
    <row r="28" spans="1:18" ht="20.25">
      <c r="A28" s="33"/>
      <c r="B28" s="33"/>
      <c r="C28" s="30"/>
      <c r="D28" s="30"/>
      <c r="E28" s="30"/>
      <c r="F28" s="30"/>
      <c r="G28" s="30"/>
      <c r="H28" s="30"/>
      <c r="I28" s="30"/>
      <c r="J28" s="32"/>
      <c r="K28" s="32"/>
      <c r="L28" s="32"/>
      <c r="M28" s="32"/>
      <c r="N28" s="32"/>
      <c r="O28" s="58"/>
      <c r="P28" s="44"/>
      <c r="Q28" s="58"/>
      <c r="R28" s="44"/>
    </row>
    <row r="29" spans="3:14" ht="20.25">
      <c r="C29" s="30"/>
      <c r="D29" s="31"/>
      <c r="E29" s="31"/>
      <c r="F29" s="31"/>
      <c r="G29" s="31"/>
      <c r="H29" s="31"/>
      <c r="I29" s="31"/>
      <c r="J29" s="31"/>
      <c r="K29" s="32"/>
      <c r="L29" s="32"/>
      <c r="M29" s="32"/>
      <c r="N29" s="59"/>
    </row>
    <row r="30" spans="3:14" ht="20.25">
      <c r="C30" s="103" t="s">
        <v>27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ht="20.25">
      <c r="A31" s="60"/>
      <c r="B31" s="60"/>
      <c r="C31" s="104" t="s">
        <v>57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1:14" ht="20.25">
      <c r="A32" s="60"/>
      <c r="B32" s="60"/>
      <c r="C32" s="104" t="s">
        <v>71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1:14" ht="20.25">
      <c r="A33" s="60"/>
      <c r="B33" s="60"/>
      <c r="C33" s="103" t="s">
        <v>28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</row>
    <row r="34" spans="1:14" ht="20.25">
      <c r="A34" s="60"/>
      <c r="B34" s="60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1:14" ht="20.25">
      <c r="A35" s="60"/>
      <c r="B35" s="61"/>
      <c r="C35" s="35"/>
      <c r="D35" s="35"/>
      <c r="E35" s="35"/>
      <c r="F35" s="35"/>
      <c r="G35" s="37"/>
      <c r="H35" s="37" t="s">
        <v>58</v>
      </c>
      <c r="I35" s="37" t="s">
        <v>10</v>
      </c>
      <c r="J35" s="37" t="s">
        <v>11</v>
      </c>
      <c r="K35" s="37" t="s">
        <v>33</v>
      </c>
      <c r="L35" s="62" t="s">
        <v>69</v>
      </c>
      <c r="M35" s="32"/>
      <c r="N35" s="37"/>
    </row>
    <row r="36" spans="1:14" ht="20.25">
      <c r="A36" s="60"/>
      <c r="B36" s="61"/>
      <c r="C36" s="30"/>
      <c r="D36" s="30"/>
      <c r="E36" s="32"/>
      <c r="F36" s="32"/>
      <c r="G36" s="35"/>
      <c r="H36" s="35"/>
      <c r="I36" s="35"/>
      <c r="J36" s="35"/>
      <c r="K36" s="35"/>
      <c r="L36" s="35"/>
      <c r="M36" s="32"/>
      <c r="N36" s="35"/>
    </row>
    <row r="37" spans="1:14" ht="20.25">
      <c r="A37" s="60"/>
      <c r="B37" s="63"/>
      <c r="C37" s="30" t="s">
        <v>53</v>
      </c>
      <c r="D37" s="30"/>
      <c r="E37" s="32"/>
      <c r="F37" s="32"/>
      <c r="G37" s="37"/>
      <c r="H37" s="37"/>
      <c r="I37" s="37"/>
      <c r="J37" s="37"/>
      <c r="K37" s="37"/>
      <c r="L37" s="37"/>
      <c r="M37" s="32"/>
      <c r="N37" s="37"/>
    </row>
    <row r="38" spans="1:14" ht="20.25">
      <c r="A38" s="60"/>
      <c r="B38" s="63"/>
      <c r="C38" s="30" t="s">
        <v>13</v>
      </c>
      <c r="D38" s="30"/>
      <c r="E38" s="32"/>
      <c r="F38" s="32"/>
      <c r="G38" s="41"/>
      <c r="H38" s="41">
        <v>0.68</v>
      </c>
      <c r="I38" s="41">
        <v>2.84</v>
      </c>
      <c r="J38" s="41">
        <v>1.58</v>
      </c>
      <c r="K38" s="64">
        <v>2.7</v>
      </c>
      <c r="L38" s="65">
        <v>-2.9</v>
      </c>
      <c r="M38" s="32"/>
      <c r="N38" s="44"/>
    </row>
    <row r="39" spans="1:14" ht="20.25">
      <c r="A39" s="60"/>
      <c r="B39" s="63"/>
      <c r="C39" s="30" t="s">
        <v>14</v>
      </c>
      <c r="D39" s="30"/>
      <c r="E39" s="32"/>
      <c r="F39" s="32"/>
      <c r="G39" s="41"/>
      <c r="H39" s="41">
        <v>-0.42</v>
      </c>
      <c r="I39" s="41">
        <v>5.98</v>
      </c>
      <c r="J39" s="41">
        <v>0.72</v>
      </c>
      <c r="K39" s="64">
        <v>16.8</v>
      </c>
      <c r="L39" s="65">
        <v>-5.12</v>
      </c>
      <c r="M39" s="32"/>
      <c r="N39" s="44"/>
    </row>
    <row r="40" spans="1:14" ht="20.25">
      <c r="A40" s="60"/>
      <c r="B40" s="63"/>
      <c r="C40" s="30" t="s">
        <v>15</v>
      </c>
      <c r="D40" s="30"/>
      <c r="E40" s="32"/>
      <c r="F40" s="32"/>
      <c r="G40" s="41"/>
      <c r="H40" s="41">
        <v>1.16</v>
      </c>
      <c r="I40" s="41">
        <v>-1.6</v>
      </c>
      <c r="J40" s="41">
        <v>7.88</v>
      </c>
      <c r="K40" s="64">
        <v>0</v>
      </c>
      <c r="L40" s="65">
        <v>-2.26</v>
      </c>
      <c r="M40" s="32"/>
      <c r="N40" s="44"/>
    </row>
    <row r="41" spans="1:14" ht="20.25">
      <c r="A41" s="60"/>
      <c r="B41" s="63"/>
      <c r="C41" s="30" t="s">
        <v>16</v>
      </c>
      <c r="D41" s="32"/>
      <c r="E41" s="32"/>
      <c r="F41" s="32"/>
      <c r="G41" s="41"/>
      <c r="H41" s="41">
        <v>0</v>
      </c>
      <c r="I41" s="41">
        <v>0.48</v>
      </c>
      <c r="J41" s="41">
        <v>0.12</v>
      </c>
      <c r="K41" s="64">
        <v>0.06</v>
      </c>
      <c r="L41" s="65">
        <v>-0.16</v>
      </c>
      <c r="M41" s="32"/>
      <c r="N41" s="44"/>
    </row>
    <row r="42" spans="1:14" ht="24.75">
      <c r="A42" s="60"/>
      <c r="B42" s="63"/>
      <c r="C42" s="32" t="s">
        <v>17</v>
      </c>
      <c r="D42" s="32"/>
      <c r="E42" s="32"/>
      <c r="F42" s="32"/>
      <c r="G42" s="47"/>
      <c r="H42" s="47">
        <v>-0.16</v>
      </c>
      <c r="I42" s="47">
        <v>-4</v>
      </c>
      <c r="J42" s="47">
        <v>-1.5</v>
      </c>
      <c r="K42" s="66">
        <v>0</v>
      </c>
      <c r="L42" s="67">
        <v>7.5</v>
      </c>
      <c r="M42" s="32"/>
      <c r="N42" s="50"/>
    </row>
    <row r="43" spans="1:14" ht="20.25">
      <c r="A43" s="60"/>
      <c r="B43" s="63"/>
      <c r="C43" s="32"/>
      <c r="D43" s="32"/>
      <c r="E43" s="32"/>
      <c r="F43" s="32"/>
      <c r="G43" s="49"/>
      <c r="H43" s="49"/>
      <c r="I43" s="49"/>
      <c r="J43" s="49"/>
      <c r="K43" s="32"/>
      <c r="L43" s="43"/>
      <c r="M43" s="32"/>
      <c r="N43" s="49"/>
    </row>
    <row r="44" spans="1:14" ht="20.25">
      <c r="A44" s="60"/>
      <c r="B44" s="63"/>
      <c r="C44" s="32" t="s">
        <v>60</v>
      </c>
      <c r="D44" s="32"/>
      <c r="E44" s="32"/>
      <c r="F44" s="32"/>
      <c r="G44" s="49"/>
      <c r="H44" s="49">
        <f>SUM(H38:H43)</f>
        <v>1.26</v>
      </c>
      <c r="I44" s="49">
        <f>SUM(I38:I43)</f>
        <v>3.700000000000001</v>
      </c>
      <c r="J44" s="49">
        <f>SUM(J38:J43)</f>
        <v>8.799999999999999</v>
      </c>
      <c r="K44" s="49">
        <f>SUM(K38:K43)</f>
        <v>19.56</v>
      </c>
      <c r="L44" s="65">
        <f>SUM(L38:L43)</f>
        <v>-2.9399999999999995</v>
      </c>
      <c r="M44" s="32"/>
      <c r="N44" s="44"/>
    </row>
    <row r="45" spans="1:14" ht="20.25">
      <c r="A45" s="60"/>
      <c r="B45" s="63"/>
      <c r="C45" s="32"/>
      <c r="D45" s="32" t="s">
        <v>64</v>
      </c>
      <c r="E45" s="32"/>
      <c r="F45" s="32"/>
      <c r="G45" s="49"/>
      <c r="H45" s="68">
        <f>H44/H57</f>
        <v>1.2599999999999976</v>
      </c>
      <c r="I45" s="68">
        <f>I44/I57</f>
        <v>0.1541666666666667</v>
      </c>
      <c r="J45" s="68">
        <f>J44/J57</f>
        <v>0.21463414634146338</v>
      </c>
      <c r="K45" s="68">
        <f>K44/K57</f>
        <v>0.3690566037735849</v>
      </c>
      <c r="L45" s="68">
        <f>L44/L57</f>
        <v>-0.14699999999999996</v>
      </c>
      <c r="M45" s="32"/>
      <c r="N45" s="44"/>
    </row>
    <row r="46" spans="1:14" ht="20.25">
      <c r="A46" s="60"/>
      <c r="B46" s="63"/>
      <c r="C46" s="32"/>
      <c r="D46" s="32"/>
      <c r="E46" s="53"/>
      <c r="F46" s="53"/>
      <c r="G46" s="30"/>
      <c r="H46" s="30"/>
      <c r="I46" s="30"/>
      <c r="J46" s="32"/>
      <c r="K46" s="32"/>
      <c r="L46" s="30"/>
      <c r="M46" s="32"/>
      <c r="N46" s="30"/>
    </row>
    <row r="47" spans="1:14" ht="20.25">
      <c r="A47" s="60"/>
      <c r="B47" s="63"/>
      <c r="C47" s="32" t="s">
        <v>61</v>
      </c>
      <c r="D47" s="32"/>
      <c r="E47" s="53"/>
      <c r="F47" s="53"/>
      <c r="G47" s="30"/>
      <c r="H47" s="30"/>
      <c r="I47" s="30"/>
      <c r="J47" s="32"/>
      <c r="K47" s="32"/>
      <c r="L47" s="30"/>
      <c r="M47" s="32"/>
      <c r="N47" s="30"/>
    </row>
    <row r="48" spans="1:14" ht="20.25">
      <c r="A48" s="60"/>
      <c r="B48" s="63"/>
      <c r="C48" s="32" t="s">
        <v>18</v>
      </c>
      <c r="D48" s="32"/>
      <c r="E48" s="32"/>
      <c r="F48" s="32"/>
      <c r="G48" s="41"/>
      <c r="H48" s="41">
        <v>10.06</v>
      </c>
      <c r="I48" s="41">
        <v>11.64</v>
      </c>
      <c r="J48" s="41">
        <v>12.08</v>
      </c>
      <c r="K48" s="64">
        <v>14.56</v>
      </c>
      <c r="L48" s="65">
        <v>10.68</v>
      </c>
      <c r="M48" s="32"/>
      <c r="N48" s="44"/>
    </row>
    <row r="49" spans="1:14" ht="20.25">
      <c r="A49" s="60"/>
      <c r="B49" s="63"/>
      <c r="C49" s="32" t="s">
        <v>19</v>
      </c>
      <c r="D49" s="32"/>
      <c r="E49" s="32"/>
      <c r="F49" s="32"/>
      <c r="G49" s="41"/>
      <c r="H49" s="41">
        <v>5.92</v>
      </c>
      <c r="I49" s="41">
        <v>6.4</v>
      </c>
      <c r="J49" s="41">
        <v>17.16</v>
      </c>
      <c r="K49" s="64">
        <v>12.06</v>
      </c>
      <c r="L49" s="65">
        <v>7.18</v>
      </c>
      <c r="M49" s="32"/>
      <c r="N49" s="44"/>
    </row>
    <row r="50" spans="1:14" ht="20.25">
      <c r="A50" s="60"/>
      <c r="B50" s="63"/>
      <c r="C50" s="32" t="s">
        <v>20</v>
      </c>
      <c r="D50" s="32"/>
      <c r="E50" s="32"/>
      <c r="F50" s="32"/>
      <c r="G50" s="41"/>
      <c r="H50" s="41">
        <v>0</v>
      </c>
      <c r="I50" s="41">
        <v>2.26</v>
      </c>
      <c r="J50" s="41">
        <v>2.96</v>
      </c>
      <c r="K50" s="64">
        <v>6.82</v>
      </c>
      <c r="L50" s="65">
        <v>5.08</v>
      </c>
      <c r="M50" s="32"/>
      <c r="N50" s="44"/>
    </row>
    <row r="51" spans="1:14" ht="20.25">
      <c r="A51" s="60"/>
      <c r="B51" s="63"/>
      <c r="C51" s="32" t="s">
        <v>21</v>
      </c>
      <c r="D51" s="32"/>
      <c r="E51" s="32"/>
      <c r="F51" s="32"/>
      <c r="G51" s="54"/>
      <c r="H51" s="54">
        <v>0</v>
      </c>
      <c r="I51" s="54">
        <v>0</v>
      </c>
      <c r="J51" s="54">
        <v>0</v>
      </c>
      <c r="K51" s="32"/>
      <c r="L51" s="69"/>
      <c r="M51" s="32"/>
      <c r="N51" s="54"/>
    </row>
    <row r="52" spans="1:14" ht="24.75">
      <c r="A52" s="60"/>
      <c r="B52" s="63"/>
      <c r="C52" s="32" t="s">
        <v>22</v>
      </c>
      <c r="D52" s="32"/>
      <c r="E52" s="32"/>
      <c r="F52" s="32"/>
      <c r="G52" s="47"/>
      <c r="H52" s="47">
        <v>-16.24</v>
      </c>
      <c r="I52" s="47">
        <v>0</v>
      </c>
      <c r="J52" s="47">
        <v>0</v>
      </c>
      <c r="K52" s="47">
        <v>0</v>
      </c>
      <c r="L52" s="48"/>
      <c r="M52" s="32"/>
      <c r="N52" s="47"/>
    </row>
    <row r="53" spans="1:14" ht="20.25">
      <c r="A53" s="60"/>
      <c r="B53" s="63"/>
      <c r="C53" s="32" t="s">
        <v>23</v>
      </c>
      <c r="D53" s="32"/>
      <c r="E53" s="32"/>
      <c r="F53" s="32"/>
      <c r="G53" s="53"/>
      <c r="H53" s="53"/>
      <c r="I53" s="53"/>
      <c r="J53" s="53"/>
      <c r="K53" s="32"/>
      <c r="L53" s="43"/>
      <c r="M53" s="32"/>
      <c r="N53" s="53"/>
    </row>
    <row r="54" spans="1:14" ht="20.25">
      <c r="A54" s="60"/>
      <c r="B54" s="63"/>
      <c r="C54" s="32" t="s">
        <v>59</v>
      </c>
      <c r="D54" s="32"/>
      <c r="E54" s="32"/>
      <c r="F54" s="32"/>
      <c r="G54" s="49"/>
      <c r="H54" s="49">
        <f>SUM(H48:H53)</f>
        <v>-0.259999999999998</v>
      </c>
      <c r="I54" s="49">
        <f>SUM(I48:I53)</f>
        <v>20.299999999999997</v>
      </c>
      <c r="J54" s="49">
        <f>SUM(J48:J53)</f>
        <v>32.2</v>
      </c>
      <c r="K54" s="49">
        <f>SUM(K48:K53)</f>
        <v>33.44</v>
      </c>
      <c r="L54" s="70">
        <f>SUM(L48:L53)</f>
        <v>22.939999999999998</v>
      </c>
      <c r="M54" s="32"/>
      <c r="N54" s="44"/>
    </row>
    <row r="55" spans="1:14" ht="20.25">
      <c r="A55" s="60"/>
      <c r="B55" s="63"/>
      <c r="C55" s="32"/>
      <c r="D55" s="32" t="s">
        <v>64</v>
      </c>
      <c r="E55" s="32"/>
      <c r="F55" s="32"/>
      <c r="G55" s="49"/>
      <c r="H55" s="71">
        <f>H54/H57</f>
        <v>-0.2599999999999975</v>
      </c>
      <c r="I55" s="44">
        <f>I54/I57</f>
        <v>0.8458333333333332</v>
      </c>
      <c r="J55" s="44">
        <f>J54/J57</f>
        <v>0.7853658536585366</v>
      </c>
      <c r="K55" s="44">
        <f>K54/K57</f>
        <v>0.630943396226415</v>
      </c>
      <c r="L55" s="44">
        <f>L54/L57</f>
        <v>1.1469999999999998</v>
      </c>
      <c r="M55" s="32"/>
      <c r="N55" s="44"/>
    </row>
    <row r="56" spans="1:14" ht="20.25">
      <c r="A56" s="60"/>
      <c r="B56" s="63"/>
      <c r="C56" s="32"/>
      <c r="D56" s="32"/>
      <c r="E56" s="53"/>
      <c r="F56" s="53"/>
      <c r="G56" s="30"/>
      <c r="H56" s="30"/>
      <c r="I56" s="30"/>
      <c r="J56" s="32"/>
      <c r="K56" s="32"/>
      <c r="L56" s="30"/>
      <c r="M56" s="32"/>
      <c r="N56" s="30"/>
    </row>
    <row r="57" spans="1:14" ht="20.25">
      <c r="A57" s="60"/>
      <c r="B57" s="63"/>
      <c r="C57" s="32" t="s">
        <v>62</v>
      </c>
      <c r="D57" s="32"/>
      <c r="E57" s="32"/>
      <c r="F57" s="32"/>
      <c r="G57" s="56"/>
      <c r="H57" s="56">
        <f>H44+H54</f>
        <v>1.000000000000002</v>
      </c>
      <c r="I57" s="56">
        <f>I44+I54</f>
        <v>24</v>
      </c>
      <c r="J57" s="56">
        <f>J44+J54</f>
        <v>41</v>
      </c>
      <c r="K57" s="56">
        <f>K44+K54</f>
        <v>53</v>
      </c>
      <c r="L57" s="56">
        <f>L44+L54</f>
        <v>20</v>
      </c>
      <c r="M57" s="32"/>
      <c r="N57" s="44"/>
    </row>
    <row r="58" spans="1:14" ht="14.25" customHeight="1">
      <c r="A58" s="60"/>
      <c r="B58" s="6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59"/>
      <c r="N58" s="59"/>
    </row>
    <row r="59" spans="1:14" ht="20.25">
      <c r="A59" s="60"/>
      <c r="B59" s="63"/>
      <c r="C59" s="30"/>
      <c r="D59" s="31"/>
      <c r="E59" s="31"/>
      <c r="F59" s="31"/>
      <c r="G59" s="31"/>
      <c r="H59" s="31"/>
      <c r="I59" s="31"/>
      <c r="J59" s="31"/>
      <c r="K59" s="32"/>
      <c r="L59" s="32"/>
      <c r="M59" s="32"/>
      <c r="N59" s="59"/>
    </row>
    <row r="60" spans="1:14" ht="20.25">
      <c r="A60" s="60"/>
      <c r="B60" s="6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</row>
    <row r="61" spans="1:14" ht="20.25">
      <c r="A61" s="60"/>
      <c r="B61" s="63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</row>
    <row r="62" spans="1:14" ht="20.25">
      <c r="A62" s="60"/>
      <c r="B62" s="63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</row>
    <row r="63" spans="3:14" ht="20.25"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3:14" ht="20.2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3:14" ht="20.25">
      <c r="C65" s="35"/>
      <c r="D65" s="35"/>
      <c r="E65" s="35"/>
      <c r="F65" s="35"/>
      <c r="G65" s="102"/>
      <c r="H65" s="102"/>
      <c r="I65" s="102"/>
      <c r="J65" s="102"/>
      <c r="K65" s="102"/>
      <c r="L65" s="102"/>
      <c r="M65" s="102"/>
      <c r="N65" s="102"/>
    </row>
    <row r="66" spans="3:14" ht="20.25">
      <c r="C66" s="30"/>
      <c r="D66" s="30"/>
      <c r="E66" s="32"/>
      <c r="F66" s="32"/>
      <c r="G66" s="35"/>
      <c r="H66" s="35"/>
      <c r="I66" s="35"/>
      <c r="J66" s="35"/>
      <c r="K66" s="35"/>
      <c r="L66" s="35"/>
      <c r="M66" s="35"/>
      <c r="N66" s="35"/>
    </row>
    <row r="67" spans="3:14" ht="20.25">
      <c r="C67" s="30"/>
      <c r="D67" s="30"/>
      <c r="E67" s="32"/>
      <c r="F67" s="32"/>
      <c r="G67" s="37"/>
      <c r="H67" s="37"/>
      <c r="I67" s="37"/>
      <c r="J67" s="37"/>
      <c r="K67" s="37"/>
      <c r="L67" s="37"/>
      <c r="M67" s="37"/>
      <c r="N67" s="37"/>
    </row>
    <row r="68" spans="3:14" ht="20.25">
      <c r="C68" s="30"/>
      <c r="D68" s="30"/>
      <c r="E68" s="32"/>
      <c r="F68" s="32"/>
      <c r="G68" s="41"/>
      <c r="H68" s="44"/>
      <c r="I68" s="41"/>
      <c r="J68" s="44"/>
      <c r="K68" s="41"/>
      <c r="L68" s="44"/>
      <c r="M68" s="64"/>
      <c r="N68" s="44"/>
    </row>
    <row r="69" spans="3:14" ht="20.25">
      <c r="C69" s="30"/>
      <c r="D69" s="30"/>
      <c r="E69" s="32"/>
      <c r="F69" s="32"/>
      <c r="G69" s="41"/>
      <c r="H69" s="44"/>
      <c r="I69" s="41"/>
      <c r="J69" s="44"/>
      <c r="K69" s="41"/>
      <c r="L69" s="44"/>
      <c r="M69" s="64"/>
      <c r="N69" s="44"/>
    </row>
    <row r="70" spans="3:14" ht="20.25">
      <c r="C70" s="30"/>
      <c r="D70" s="30"/>
      <c r="E70" s="32"/>
      <c r="F70" s="32"/>
      <c r="G70" s="41"/>
      <c r="H70" s="44"/>
      <c r="I70" s="41"/>
      <c r="J70" s="44"/>
      <c r="K70" s="41"/>
      <c r="L70" s="44"/>
      <c r="M70" s="64"/>
      <c r="N70" s="44"/>
    </row>
    <row r="71" spans="3:14" ht="20.25">
      <c r="C71" s="30"/>
      <c r="D71" s="32"/>
      <c r="E71" s="32"/>
      <c r="F71" s="32"/>
      <c r="G71" s="41"/>
      <c r="H71" s="44"/>
      <c r="I71" s="41"/>
      <c r="J71" s="44"/>
      <c r="K71" s="41"/>
      <c r="L71" s="44"/>
      <c r="M71" s="64"/>
      <c r="N71" s="44"/>
    </row>
    <row r="72" spans="3:14" ht="24.75">
      <c r="C72" s="32"/>
      <c r="D72" s="32"/>
      <c r="E72" s="32"/>
      <c r="F72" s="32"/>
      <c r="G72" s="47"/>
      <c r="H72" s="50"/>
      <c r="I72" s="47"/>
      <c r="J72" s="50"/>
      <c r="K72" s="47"/>
      <c r="L72" s="50"/>
      <c r="M72" s="66"/>
      <c r="N72" s="50"/>
    </row>
    <row r="73" spans="3:14" ht="20.25">
      <c r="C73" s="32"/>
      <c r="D73" s="32"/>
      <c r="E73" s="32"/>
      <c r="F73" s="32"/>
      <c r="G73" s="49"/>
      <c r="H73" s="49"/>
      <c r="I73" s="49"/>
      <c r="J73" s="49"/>
      <c r="K73" s="49"/>
      <c r="L73" s="49"/>
      <c r="M73" s="32"/>
      <c r="N73" s="49"/>
    </row>
    <row r="74" spans="3:14" ht="20.25">
      <c r="C74" s="32"/>
      <c r="D74" s="32"/>
      <c r="E74" s="32"/>
      <c r="F74" s="32"/>
      <c r="G74" s="49"/>
      <c r="H74" s="44"/>
      <c r="I74" s="49"/>
      <c r="J74" s="44"/>
      <c r="K74" s="49"/>
      <c r="L74" s="44"/>
      <c r="M74" s="49"/>
      <c r="N74" s="44"/>
    </row>
    <row r="75" spans="3:14" ht="20.25">
      <c r="C75" s="32"/>
      <c r="D75" s="32"/>
      <c r="E75" s="53"/>
      <c r="F75" s="53"/>
      <c r="G75" s="30"/>
      <c r="H75" s="30"/>
      <c r="I75" s="30"/>
      <c r="J75" s="30"/>
      <c r="K75" s="32"/>
      <c r="L75" s="30"/>
      <c r="M75" s="32"/>
      <c r="N75" s="30"/>
    </row>
    <row r="76" spans="3:14" ht="20.25">
      <c r="C76" s="32"/>
      <c r="D76" s="32"/>
      <c r="E76" s="53"/>
      <c r="F76" s="53"/>
      <c r="G76" s="30"/>
      <c r="H76" s="30"/>
      <c r="I76" s="30"/>
      <c r="J76" s="30"/>
      <c r="K76" s="32"/>
      <c r="L76" s="30"/>
      <c r="M76" s="32"/>
      <c r="N76" s="30"/>
    </row>
    <row r="77" spans="3:14" ht="20.25">
      <c r="C77" s="32"/>
      <c r="D77" s="32"/>
      <c r="E77" s="32"/>
      <c r="F77" s="32"/>
      <c r="G77" s="41"/>
      <c r="H77" s="44"/>
      <c r="I77" s="41"/>
      <c r="J77" s="44"/>
      <c r="K77" s="41"/>
      <c r="L77" s="44"/>
      <c r="M77" s="64"/>
      <c r="N77" s="44"/>
    </row>
    <row r="78" spans="3:14" ht="20.25">
      <c r="C78" s="32"/>
      <c r="D78" s="32"/>
      <c r="E78" s="32"/>
      <c r="F78" s="32"/>
      <c r="G78" s="41"/>
      <c r="H78" s="44"/>
      <c r="I78" s="41"/>
      <c r="J78" s="44"/>
      <c r="K78" s="41"/>
      <c r="L78" s="44"/>
      <c r="M78" s="64"/>
      <c r="N78" s="44"/>
    </row>
    <row r="79" spans="3:14" ht="20.25">
      <c r="C79" s="32"/>
      <c r="D79" s="32"/>
      <c r="E79" s="32"/>
      <c r="F79" s="32"/>
      <c r="G79" s="41"/>
      <c r="H79" s="44"/>
      <c r="I79" s="41"/>
      <c r="J79" s="44"/>
      <c r="K79" s="41"/>
      <c r="L79" s="44"/>
      <c r="M79" s="64"/>
      <c r="N79" s="44"/>
    </row>
    <row r="80" spans="3:14" ht="20.25">
      <c r="C80" s="32"/>
      <c r="D80" s="32"/>
      <c r="E80" s="32"/>
      <c r="F80" s="32"/>
      <c r="G80" s="54"/>
      <c r="H80" s="54"/>
      <c r="I80" s="54"/>
      <c r="J80" s="54"/>
      <c r="K80" s="54"/>
      <c r="L80" s="54"/>
      <c r="M80" s="32"/>
      <c r="N80" s="54"/>
    </row>
    <row r="81" spans="3:14" ht="24.75">
      <c r="C81" s="32"/>
      <c r="D81" s="32"/>
      <c r="E81" s="32"/>
      <c r="F81" s="32"/>
      <c r="G81" s="47"/>
      <c r="H81" s="72"/>
      <c r="I81" s="47"/>
      <c r="J81" s="47"/>
      <c r="K81" s="47"/>
      <c r="L81" s="47"/>
      <c r="M81" s="47"/>
      <c r="N81" s="47"/>
    </row>
    <row r="82" spans="3:14" ht="20.25">
      <c r="C82" s="32"/>
      <c r="D82" s="32"/>
      <c r="E82" s="32"/>
      <c r="F82" s="32"/>
      <c r="G82" s="53"/>
      <c r="H82" s="53"/>
      <c r="I82" s="53"/>
      <c r="J82" s="53"/>
      <c r="K82" s="53"/>
      <c r="L82" s="53"/>
      <c r="M82" s="32"/>
      <c r="N82" s="53"/>
    </row>
    <row r="83" spans="3:14" ht="20.25">
      <c r="C83" s="32"/>
      <c r="D83" s="32"/>
      <c r="E83" s="32"/>
      <c r="F83" s="32"/>
      <c r="G83" s="49"/>
      <c r="H83" s="44"/>
      <c r="I83" s="49"/>
      <c r="J83" s="44"/>
      <c r="K83" s="49"/>
      <c r="L83" s="44"/>
      <c r="M83" s="49"/>
      <c r="N83" s="44"/>
    </row>
    <row r="84" spans="3:14" ht="20.25">
      <c r="C84" s="32"/>
      <c r="D84" s="32"/>
      <c r="E84" s="53"/>
      <c r="F84" s="53"/>
      <c r="G84" s="30"/>
      <c r="H84" s="30"/>
      <c r="I84" s="30"/>
      <c r="J84" s="30"/>
      <c r="K84" s="32"/>
      <c r="L84" s="30"/>
      <c r="M84" s="32"/>
      <c r="N84" s="30"/>
    </row>
    <row r="85" spans="3:14" ht="20.25">
      <c r="C85" s="32"/>
      <c r="D85" s="32"/>
      <c r="E85" s="32"/>
      <c r="F85" s="32"/>
      <c r="G85" s="56"/>
      <c r="H85" s="44"/>
      <c r="I85" s="56"/>
      <c r="J85" s="44"/>
      <c r="K85" s="56"/>
      <c r="L85" s="44"/>
      <c r="M85" s="56"/>
      <c r="N85" s="44"/>
    </row>
    <row r="86" spans="3:14" ht="20.2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59"/>
      <c r="N86" s="59"/>
    </row>
  </sheetData>
  <mergeCells count="16">
    <mergeCell ref="C2:N2"/>
    <mergeCell ref="C3:N3"/>
    <mergeCell ref="C4:N4"/>
    <mergeCell ref="C5:N5"/>
    <mergeCell ref="C30:N30"/>
    <mergeCell ref="C31:N31"/>
    <mergeCell ref="C32:N32"/>
    <mergeCell ref="C33:N33"/>
    <mergeCell ref="C60:N60"/>
    <mergeCell ref="C61:N61"/>
    <mergeCell ref="C62:N62"/>
    <mergeCell ref="C63:N63"/>
    <mergeCell ref="G65:H65"/>
    <mergeCell ref="I65:J65"/>
    <mergeCell ref="K65:L65"/>
    <mergeCell ref="M65:N65"/>
  </mergeCells>
  <printOptions horizontalCentered="1"/>
  <pageMargins left="0.75" right="0.75" top="1" bottom="1" header="0.5" footer="0.5"/>
  <pageSetup horizontalDpi="600" verticalDpi="600" orientation="portrait" scale="57" r:id="rId1"/>
  <headerFooter alignWithMargins="0">
    <oddFooter>&amp;L&amp;F</oddFooter>
  </headerFooter>
  <rowBreaks count="2" manualBreakCount="2">
    <brk id="28" min="2" max="13" man="1"/>
    <brk id="58" max="13" man="1"/>
  </rowBreaks>
  <colBreaks count="1" manualBreakCount="1">
    <brk id="2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V54"/>
  <sheetViews>
    <sheetView view="pageBreakPreview" zoomScale="60" workbookViewId="0" topLeftCell="A40">
      <selection activeCell="G62" sqref="G62"/>
    </sheetView>
  </sheetViews>
  <sheetFormatPr defaultColWidth="9.140625" defaultRowHeight="12.75"/>
  <cols>
    <col min="1" max="3" width="9.140625" style="12" customWidth="1"/>
    <col min="4" max="4" width="6.57421875" style="12" customWidth="1"/>
    <col min="5" max="5" width="9.421875" style="12" customWidth="1"/>
    <col min="6" max="6" width="11.00390625" style="12" customWidth="1"/>
    <col min="7" max="7" width="13.140625" style="12" customWidth="1"/>
    <col min="8" max="8" width="11.421875" style="12" customWidth="1"/>
    <col min="9" max="9" width="10.57421875" style="12" customWidth="1"/>
    <col min="10" max="10" width="12.7109375" style="12" customWidth="1"/>
    <col min="11" max="11" width="11.28125" style="12" customWidth="1"/>
    <col min="12" max="12" width="12.421875" style="12" customWidth="1"/>
    <col min="13" max="13" width="13.57421875" style="12" customWidth="1"/>
    <col min="14" max="14" width="12.421875" style="12" customWidth="1"/>
    <col min="15" max="16" width="10.57421875" style="12" customWidth="1"/>
    <col min="17" max="17" width="11.00390625" style="12" customWidth="1"/>
    <col min="18" max="16384" width="9.140625" style="12" customWidth="1"/>
  </cols>
  <sheetData>
    <row r="3" spans="1:17" ht="15.75">
      <c r="A3" s="107" t="s">
        <v>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7" ht="15.75">
      <c r="A4" s="107" t="s">
        <v>51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5.75">
      <c r="A5" s="107" t="s">
        <v>56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15.75">
      <c r="A6" s="107" t="s">
        <v>68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10" spans="5:17" ht="15">
      <c r="E10" s="13" t="s">
        <v>0</v>
      </c>
      <c r="F10" s="13" t="s">
        <v>1</v>
      </c>
      <c r="G10" s="13" t="s">
        <v>65</v>
      </c>
      <c r="H10" s="13" t="s">
        <v>35</v>
      </c>
      <c r="I10" s="13" t="s">
        <v>9</v>
      </c>
      <c r="J10" s="13" t="s">
        <v>73</v>
      </c>
      <c r="K10" s="13" t="s">
        <v>74</v>
      </c>
      <c r="L10" s="13" t="s">
        <v>75</v>
      </c>
      <c r="M10" s="13" t="s">
        <v>76</v>
      </c>
      <c r="N10" s="13" t="s">
        <v>6</v>
      </c>
      <c r="O10" s="13" t="s">
        <v>77</v>
      </c>
      <c r="P10" s="13" t="s">
        <v>12</v>
      </c>
      <c r="Q10" s="13" t="s">
        <v>8</v>
      </c>
    </row>
    <row r="11" spans="5:17" ht="15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.75">
      <c r="A12" s="14" t="s">
        <v>55</v>
      </c>
      <c r="E12" s="15">
        <v>498</v>
      </c>
      <c r="F12" s="15">
        <v>566.9</v>
      </c>
      <c r="G12" s="15">
        <f>555.2-128</f>
        <v>427.20000000000005</v>
      </c>
      <c r="H12" s="15">
        <v>712</v>
      </c>
      <c r="I12" s="15">
        <f>719.91-128</f>
        <v>591.91</v>
      </c>
      <c r="J12" s="15">
        <v>427</v>
      </c>
      <c r="K12" s="15">
        <v>496.01</v>
      </c>
      <c r="L12" s="15">
        <v>561</v>
      </c>
      <c r="M12" s="15">
        <v>435</v>
      </c>
      <c r="N12" s="15">
        <v>466.6</v>
      </c>
      <c r="O12" s="15">
        <v>454.08</v>
      </c>
      <c r="P12" s="15">
        <v>407.3</v>
      </c>
      <c r="Q12" s="15">
        <v>459.84</v>
      </c>
    </row>
    <row r="13" spans="5:17" ht="15"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ht="15">
      <c r="A14" s="16" t="s">
        <v>53</v>
      </c>
    </row>
    <row r="15" spans="1:17" ht="15">
      <c r="A15" s="12" t="s">
        <v>34</v>
      </c>
      <c r="E15" s="17">
        <v>-8.18</v>
      </c>
      <c r="F15" s="17">
        <v>0.4</v>
      </c>
      <c r="G15" s="18">
        <v>5.7</v>
      </c>
      <c r="H15" s="18">
        <v>6.76</v>
      </c>
      <c r="I15" s="18">
        <v>0.82</v>
      </c>
      <c r="J15" s="18">
        <v>3.32</v>
      </c>
      <c r="K15" s="18"/>
      <c r="L15" s="18"/>
      <c r="M15" s="18"/>
      <c r="N15" s="19">
        <v>-1.29</v>
      </c>
      <c r="O15" s="19">
        <v>2.4</v>
      </c>
      <c r="P15" s="19">
        <v>13</v>
      </c>
      <c r="Q15" s="19">
        <v>6.67</v>
      </c>
    </row>
    <row r="16" spans="1:17" ht="15">
      <c r="A16" s="12" t="s">
        <v>41</v>
      </c>
      <c r="E16" s="17"/>
      <c r="F16" s="17"/>
      <c r="G16" s="18"/>
      <c r="H16" s="18"/>
      <c r="I16" s="18"/>
      <c r="J16" s="18"/>
      <c r="K16" s="18"/>
      <c r="L16" s="18"/>
      <c r="M16" s="18"/>
      <c r="N16" s="19"/>
      <c r="O16" s="19"/>
      <c r="P16" s="19"/>
      <c r="Q16" s="19"/>
    </row>
    <row r="17" spans="1:18" ht="15">
      <c r="A17" s="12" t="s">
        <v>20</v>
      </c>
      <c r="E17" s="17"/>
      <c r="F17" s="17"/>
      <c r="G17" s="18">
        <v>0.06</v>
      </c>
      <c r="H17" s="18"/>
      <c r="I17" s="18">
        <v>0.28</v>
      </c>
      <c r="J17" s="18"/>
      <c r="K17" s="18"/>
      <c r="L17" s="18"/>
      <c r="M17" s="18"/>
      <c r="N17" s="19">
        <v>0.31</v>
      </c>
      <c r="O17" s="19"/>
      <c r="P17" s="19"/>
      <c r="Q17" s="19"/>
      <c r="R17" s="20"/>
    </row>
    <row r="18" spans="1:18" ht="15">
      <c r="A18" s="12" t="s">
        <v>21</v>
      </c>
      <c r="E18" s="17"/>
      <c r="F18" s="17"/>
      <c r="G18" s="18"/>
      <c r="H18" s="18"/>
      <c r="I18" s="18">
        <v>-18.53</v>
      </c>
      <c r="J18" s="18"/>
      <c r="K18" s="18"/>
      <c r="L18" s="18"/>
      <c r="M18" s="18"/>
      <c r="N18" s="19">
        <v>0.74</v>
      </c>
      <c r="O18" s="19"/>
      <c r="P18" s="19"/>
      <c r="Q18" s="19">
        <v>1.01</v>
      </c>
      <c r="R18" s="18"/>
    </row>
    <row r="19" spans="1:17" ht="15">
      <c r="A19" s="12" t="s">
        <v>36</v>
      </c>
      <c r="E19" s="17">
        <v>-2.26</v>
      </c>
      <c r="F19" s="17">
        <v>0.7</v>
      </c>
      <c r="G19" s="18">
        <v>0.05</v>
      </c>
      <c r="H19" s="18"/>
      <c r="I19" s="18"/>
      <c r="J19" s="18"/>
      <c r="K19" s="18"/>
      <c r="L19" s="18"/>
      <c r="M19" s="18"/>
      <c r="N19" s="19">
        <v>0.24</v>
      </c>
      <c r="O19" s="19"/>
      <c r="P19" s="19"/>
      <c r="Q19" s="19"/>
    </row>
    <row r="20" spans="1:17" ht="15">
      <c r="A20" s="12" t="s">
        <v>18</v>
      </c>
      <c r="E20" s="17"/>
      <c r="F20" s="17"/>
      <c r="G20" s="18">
        <v>1.17</v>
      </c>
      <c r="H20" s="18"/>
      <c r="I20" s="18"/>
      <c r="J20" s="18"/>
      <c r="K20" s="18"/>
      <c r="L20" s="18"/>
      <c r="M20" s="18"/>
      <c r="N20" s="19"/>
      <c r="O20" s="19"/>
      <c r="P20" s="19"/>
      <c r="Q20" s="19"/>
    </row>
    <row r="21" spans="1:17" ht="15">
      <c r="A21" s="12" t="s">
        <v>40</v>
      </c>
      <c r="E21" s="17"/>
      <c r="F21" s="17">
        <v>4.1</v>
      </c>
      <c r="G21" s="19">
        <v>2</v>
      </c>
      <c r="H21" s="18"/>
      <c r="I21" s="18">
        <v>4.9</v>
      </c>
      <c r="J21" s="18"/>
      <c r="K21" s="18"/>
      <c r="L21" s="18"/>
      <c r="M21" s="18"/>
      <c r="N21" s="19"/>
      <c r="O21" s="19"/>
      <c r="P21" s="19"/>
      <c r="Q21" s="19"/>
    </row>
    <row r="22" spans="1:17" ht="15">
      <c r="A22" s="12" t="s">
        <v>17</v>
      </c>
      <c r="E22" s="17">
        <v>7.5</v>
      </c>
      <c r="F22" s="17">
        <v>4</v>
      </c>
      <c r="G22" s="18"/>
      <c r="H22" s="18"/>
      <c r="I22" s="18"/>
      <c r="J22" s="18"/>
      <c r="K22" s="18"/>
      <c r="L22" s="18"/>
      <c r="M22" s="18"/>
      <c r="N22" s="19"/>
      <c r="O22" s="19"/>
      <c r="P22" s="19"/>
      <c r="Q22" s="19"/>
    </row>
    <row r="23" spans="1:17" ht="15">
      <c r="A23" s="12" t="s">
        <v>46</v>
      </c>
      <c r="E23" s="17"/>
      <c r="F23" s="17">
        <v>0.3</v>
      </c>
      <c r="G23" s="18"/>
      <c r="H23" s="18"/>
      <c r="I23" s="18"/>
      <c r="J23" s="18"/>
      <c r="K23" s="18"/>
      <c r="L23" s="18"/>
      <c r="M23" s="18"/>
      <c r="N23" s="19"/>
      <c r="O23" s="19"/>
      <c r="P23" s="19"/>
      <c r="Q23" s="19"/>
    </row>
    <row r="24" spans="1:17" ht="15">
      <c r="A24" s="12" t="s">
        <v>45</v>
      </c>
      <c r="E24" s="17"/>
      <c r="F24" s="17"/>
      <c r="G24" s="18"/>
      <c r="H24" s="18">
        <v>100</v>
      </c>
      <c r="I24" s="18"/>
      <c r="J24" s="18"/>
      <c r="K24" s="18"/>
      <c r="L24" s="18"/>
      <c r="M24" s="18"/>
      <c r="N24" s="19"/>
      <c r="O24" s="19"/>
      <c r="P24" s="19"/>
      <c r="Q24" s="19"/>
    </row>
    <row r="25" spans="1:17" ht="17.25">
      <c r="A25" s="12" t="s">
        <v>39</v>
      </c>
      <c r="E25" s="21" t="s">
        <v>72</v>
      </c>
      <c r="F25" s="22">
        <v>1.8</v>
      </c>
      <c r="G25" s="21" t="s">
        <v>72</v>
      </c>
      <c r="H25" s="22">
        <v>-0.5</v>
      </c>
      <c r="I25" s="21" t="s">
        <v>72</v>
      </c>
      <c r="J25" s="21" t="s">
        <v>72</v>
      </c>
      <c r="K25" s="21" t="s">
        <v>72</v>
      </c>
      <c r="L25" s="21" t="s">
        <v>72</v>
      </c>
      <c r="M25" s="21" t="s">
        <v>72</v>
      </c>
      <c r="N25" s="21" t="s">
        <v>72</v>
      </c>
      <c r="O25" s="21" t="s">
        <v>72</v>
      </c>
      <c r="P25" s="21" t="s">
        <v>72</v>
      </c>
      <c r="Q25" s="21" t="s">
        <v>72</v>
      </c>
    </row>
    <row r="26" spans="5:17" ht="15">
      <c r="E26" s="23"/>
      <c r="F26" s="23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">
      <c r="A27" s="12" t="s">
        <v>24</v>
      </c>
      <c r="E27" s="23">
        <f aca="true" t="shared" si="0" ref="E27:Q27">SUM(E15:E26)</f>
        <v>-2.9399999999999995</v>
      </c>
      <c r="F27" s="23">
        <f t="shared" si="0"/>
        <v>11.3</v>
      </c>
      <c r="G27" s="23">
        <f t="shared" si="0"/>
        <v>8.98</v>
      </c>
      <c r="H27" s="23">
        <f t="shared" si="0"/>
        <v>106.26</v>
      </c>
      <c r="I27" s="23">
        <f t="shared" si="0"/>
        <v>-12.53</v>
      </c>
      <c r="J27" s="23">
        <f t="shared" si="0"/>
        <v>3.32</v>
      </c>
      <c r="K27" s="23">
        <f>SUM(K15:K26)</f>
        <v>0</v>
      </c>
      <c r="L27" s="23">
        <f t="shared" si="0"/>
        <v>0</v>
      </c>
      <c r="M27" s="23">
        <f t="shared" si="0"/>
        <v>0</v>
      </c>
      <c r="N27" s="23">
        <f t="shared" si="0"/>
        <v>0</v>
      </c>
      <c r="O27" s="23">
        <f t="shared" si="0"/>
        <v>2.4</v>
      </c>
      <c r="P27" s="23">
        <f t="shared" si="0"/>
        <v>13</v>
      </c>
      <c r="Q27" s="23">
        <f t="shared" si="0"/>
        <v>7.68</v>
      </c>
    </row>
    <row r="28" spans="1:17" ht="15">
      <c r="A28" s="12" t="s">
        <v>66</v>
      </c>
      <c r="C28" s="24"/>
      <c r="D28" s="24"/>
      <c r="E28" s="25">
        <f aca="true" t="shared" si="1" ref="E28:Q28">E27/E49</f>
        <v>-0.14699999999999996</v>
      </c>
      <c r="F28" s="25">
        <f t="shared" si="1"/>
        <v>0.452</v>
      </c>
      <c r="G28" s="25">
        <f t="shared" si="1"/>
        <v>0.2915584415584416</v>
      </c>
      <c r="H28" s="25">
        <f t="shared" si="1"/>
        <v>0.6641250000000001</v>
      </c>
      <c r="I28" s="25">
        <f t="shared" si="1"/>
        <v>-0.39046431910252416</v>
      </c>
      <c r="J28" s="25">
        <f t="shared" si="1"/>
        <v>0.1509090909090909</v>
      </c>
      <c r="K28" s="25">
        <f t="shared" si="1"/>
        <v>0</v>
      </c>
      <c r="L28" s="25">
        <f t="shared" si="1"/>
        <v>0</v>
      </c>
      <c r="M28" s="25">
        <f t="shared" si="1"/>
        <v>0</v>
      </c>
      <c r="N28" s="25">
        <v>0</v>
      </c>
      <c r="O28" s="25">
        <f t="shared" si="1"/>
        <v>0.12195121951219515</v>
      </c>
      <c r="P28" s="25">
        <f t="shared" si="1"/>
        <v>0.27777777777777773</v>
      </c>
      <c r="Q28" s="25">
        <f t="shared" si="1"/>
        <v>0.2461538461538461</v>
      </c>
    </row>
    <row r="29" spans="3:17" ht="15">
      <c r="C29" s="24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3:17" ht="15">
      <c r="C30" s="24"/>
      <c r="D30" s="24"/>
      <c r="E30" s="25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">
      <c r="A31" s="16" t="s">
        <v>54</v>
      </c>
      <c r="C31" s="24"/>
      <c r="D31" s="24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5">
      <c r="A32" s="12" t="s">
        <v>34</v>
      </c>
      <c r="C32" s="24"/>
      <c r="D32" s="24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>
        <v>2.16</v>
      </c>
      <c r="P32" s="18"/>
      <c r="Q32" s="18">
        <v>2.54</v>
      </c>
    </row>
    <row r="33" spans="1:17" ht="15">
      <c r="A33" s="12" t="s">
        <v>41</v>
      </c>
      <c r="C33" s="24"/>
      <c r="D33" s="24"/>
      <c r="E33" s="18"/>
      <c r="F33" s="18"/>
      <c r="G33" s="18"/>
      <c r="H33" s="18">
        <v>4.91</v>
      </c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5">
      <c r="A34" s="12" t="s">
        <v>20</v>
      </c>
      <c r="E34" s="17">
        <v>5.08</v>
      </c>
      <c r="F34" s="17"/>
      <c r="G34" s="20">
        <v>1.39</v>
      </c>
      <c r="H34" s="18">
        <v>3.16</v>
      </c>
      <c r="I34" s="19">
        <v>0.74</v>
      </c>
      <c r="J34" s="18">
        <v>0.6</v>
      </c>
      <c r="K34" s="18"/>
      <c r="L34" s="23"/>
      <c r="M34" s="18"/>
      <c r="N34" s="19"/>
      <c r="O34" s="19">
        <v>0.96</v>
      </c>
      <c r="P34" s="19">
        <v>5.58</v>
      </c>
      <c r="Q34" s="19">
        <v>1.18</v>
      </c>
    </row>
    <row r="35" spans="1:17" ht="15">
      <c r="A35" s="12" t="s">
        <v>21</v>
      </c>
      <c r="E35" s="17"/>
      <c r="F35" s="17">
        <v>4.5</v>
      </c>
      <c r="G35" s="18"/>
      <c r="H35" s="18">
        <v>27.93</v>
      </c>
      <c r="I35" s="18">
        <v>25.9</v>
      </c>
      <c r="J35" s="18">
        <v>1.37</v>
      </c>
      <c r="K35" s="18"/>
      <c r="L35" s="23"/>
      <c r="M35" s="18">
        <v>2</v>
      </c>
      <c r="N35" s="19"/>
      <c r="O35" s="19">
        <v>2.64</v>
      </c>
      <c r="P35" s="19">
        <v>9.16</v>
      </c>
      <c r="Q35" s="19">
        <v>-0.12</v>
      </c>
    </row>
    <row r="36" spans="1:17" ht="15">
      <c r="A36" s="12" t="s">
        <v>52</v>
      </c>
      <c r="E36" s="17">
        <v>7.18</v>
      </c>
      <c r="F36" s="17">
        <v>4</v>
      </c>
      <c r="G36" s="18">
        <v>13.8</v>
      </c>
      <c r="H36" s="18">
        <v>13.23</v>
      </c>
      <c r="I36" s="18">
        <v>0.68</v>
      </c>
      <c r="J36" s="18">
        <v>20.79</v>
      </c>
      <c r="K36" s="18"/>
      <c r="L36" s="23"/>
      <c r="M36" s="18">
        <v>50</v>
      </c>
      <c r="N36" s="19">
        <v>19.2</v>
      </c>
      <c r="O36" s="19">
        <v>6.48</v>
      </c>
      <c r="P36" s="19">
        <v>5</v>
      </c>
      <c r="Q36" s="19">
        <v>17.04</v>
      </c>
    </row>
    <row r="37" spans="1:17" ht="15">
      <c r="A37" s="12" t="s">
        <v>44</v>
      </c>
      <c r="E37" s="17"/>
      <c r="F37" s="17"/>
      <c r="G37" s="18"/>
      <c r="H37" s="18"/>
      <c r="I37" s="18"/>
      <c r="J37" s="18">
        <v>-9.39</v>
      </c>
      <c r="K37" s="18"/>
      <c r="L37" s="17"/>
      <c r="M37" s="18"/>
      <c r="N37" s="19"/>
      <c r="O37" s="19"/>
      <c r="P37" s="19"/>
      <c r="Q37" s="19">
        <v>-4.08</v>
      </c>
    </row>
    <row r="38" spans="1:17" ht="15">
      <c r="A38" s="12" t="s">
        <v>42</v>
      </c>
      <c r="E38" s="17"/>
      <c r="F38" s="17">
        <v>5.2</v>
      </c>
      <c r="G38" s="18"/>
      <c r="H38" s="18"/>
      <c r="I38" s="19">
        <v>4.97</v>
      </c>
      <c r="J38" s="18"/>
      <c r="K38" s="18"/>
      <c r="L38" s="17"/>
      <c r="M38" s="18"/>
      <c r="N38" s="19"/>
      <c r="O38" s="19">
        <v>1.2</v>
      </c>
      <c r="P38" s="19"/>
      <c r="Q38" s="19"/>
    </row>
    <row r="39" spans="1:17" ht="15">
      <c r="A39" s="12" t="s">
        <v>43</v>
      </c>
      <c r="E39" s="17"/>
      <c r="F39" s="17"/>
      <c r="G39" s="18"/>
      <c r="H39" s="18"/>
      <c r="I39" s="19"/>
      <c r="J39" s="18">
        <v>1.05</v>
      </c>
      <c r="K39" s="18"/>
      <c r="L39" s="17"/>
      <c r="M39" s="18">
        <v>3</v>
      </c>
      <c r="N39" s="19"/>
      <c r="O39" s="19"/>
      <c r="P39" s="19">
        <v>0.09</v>
      </c>
      <c r="Q39" s="19"/>
    </row>
    <row r="40" spans="1:17" ht="15">
      <c r="A40" s="12" t="s">
        <v>18</v>
      </c>
      <c r="E40" s="17">
        <v>10.68</v>
      </c>
      <c r="F40" s="17"/>
      <c r="G40" s="18">
        <v>6.63</v>
      </c>
      <c r="H40" s="18">
        <v>2.89</v>
      </c>
      <c r="I40" s="18">
        <v>14</v>
      </c>
      <c r="J40" s="18">
        <v>4.26</v>
      </c>
      <c r="K40" s="18"/>
      <c r="L40" s="23"/>
      <c r="M40" s="18"/>
      <c r="N40" s="19">
        <v>1.5</v>
      </c>
      <c r="O40" s="19">
        <v>3.6</v>
      </c>
      <c r="P40" s="19">
        <v>13.6</v>
      </c>
      <c r="Q40" s="19">
        <v>6.96</v>
      </c>
    </row>
    <row r="41" spans="1:17" ht="15">
      <c r="A41" s="12" t="s">
        <v>47</v>
      </c>
      <c r="E41" s="17"/>
      <c r="F41" s="17"/>
      <c r="G41" s="18"/>
      <c r="H41" s="18"/>
      <c r="I41" s="19"/>
      <c r="J41" s="18"/>
      <c r="K41" s="18"/>
      <c r="L41" s="17"/>
      <c r="M41" s="18"/>
      <c r="N41" s="19"/>
      <c r="O41" s="19"/>
      <c r="P41" s="19"/>
      <c r="Q41" s="19"/>
    </row>
    <row r="42" spans="1:17" ht="15">
      <c r="A42" s="12" t="s">
        <v>37</v>
      </c>
      <c r="E42" s="17"/>
      <c r="F42" s="17"/>
      <c r="G42" s="18"/>
      <c r="H42" s="18">
        <v>0.03</v>
      </c>
      <c r="I42" s="18">
        <v>-1.67</v>
      </c>
      <c r="J42" s="18"/>
      <c r="K42" s="18"/>
      <c r="L42" s="23"/>
      <c r="M42" s="18"/>
      <c r="N42" s="19"/>
      <c r="O42" s="19"/>
      <c r="P42" s="19">
        <v>0.28</v>
      </c>
      <c r="Q42" s="19"/>
    </row>
    <row r="43" spans="1:17" ht="17.25">
      <c r="A43" s="12" t="s">
        <v>48</v>
      </c>
      <c r="E43" s="22">
        <v>0</v>
      </c>
      <c r="F43" s="22">
        <v>0</v>
      </c>
      <c r="G43" s="22">
        <v>0</v>
      </c>
      <c r="H43" s="22">
        <v>1.59</v>
      </c>
      <c r="I43" s="22">
        <v>0</v>
      </c>
      <c r="J43" s="22">
        <v>0</v>
      </c>
      <c r="K43" s="22">
        <v>20.01</v>
      </c>
      <c r="L43" s="22">
        <v>14</v>
      </c>
      <c r="M43" s="22">
        <v>0</v>
      </c>
      <c r="N43" s="22">
        <v>0</v>
      </c>
      <c r="O43" s="22">
        <v>0.24</v>
      </c>
      <c r="P43" s="22">
        <v>0.09</v>
      </c>
      <c r="Q43" s="22">
        <v>0</v>
      </c>
    </row>
    <row r="44" spans="1:17" ht="15">
      <c r="A44" s="12" t="s">
        <v>23</v>
      </c>
      <c r="E44" s="23"/>
      <c r="F44" s="23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5">
      <c r="A45" s="12" t="s">
        <v>38</v>
      </c>
      <c r="E45" s="23">
        <f aca="true" t="shared" si="2" ref="E45:Q45">SUM(E32:E44)</f>
        <v>22.939999999999998</v>
      </c>
      <c r="F45" s="23">
        <f t="shared" si="2"/>
        <v>13.7</v>
      </c>
      <c r="G45" s="23">
        <f t="shared" si="2"/>
        <v>21.82</v>
      </c>
      <c r="H45" s="23">
        <f t="shared" si="2"/>
        <v>53.74000000000001</v>
      </c>
      <c r="I45" s="23">
        <f t="shared" si="2"/>
        <v>44.62</v>
      </c>
      <c r="J45" s="23">
        <f t="shared" si="2"/>
        <v>18.68</v>
      </c>
      <c r="K45" s="23">
        <f t="shared" si="2"/>
        <v>20.01</v>
      </c>
      <c r="L45" s="23">
        <f t="shared" si="2"/>
        <v>14</v>
      </c>
      <c r="M45" s="23">
        <f t="shared" si="2"/>
        <v>55</v>
      </c>
      <c r="N45" s="23">
        <f t="shared" si="2"/>
        <v>20.7</v>
      </c>
      <c r="O45" s="23">
        <f t="shared" si="2"/>
        <v>17.279999999999998</v>
      </c>
      <c r="P45" s="23">
        <f t="shared" si="2"/>
        <v>33.800000000000004</v>
      </c>
      <c r="Q45" s="23">
        <f t="shared" si="2"/>
        <v>23.520000000000003</v>
      </c>
    </row>
    <row r="46" spans="1:17" ht="15">
      <c r="A46" s="12" t="s">
        <v>66</v>
      </c>
      <c r="E46" s="26">
        <f>E45/E49</f>
        <v>1.1469999999999998</v>
      </c>
      <c r="F46" s="26">
        <f aca="true" t="shared" si="3" ref="F46:Q46">F45/F49</f>
        <v>0.5479999999999999</v>
      </c>
      <c r="G46" s="26">
        <f t="shared" si="3"/>
        <v>0.7084415584415584</v>
      </c>
      <c r="H46" s="26">
        <f t="shared" si="3"/>
        <v>0.33587500000000003</v>
      </c>
      <c r="I46" s="26">
        <f t="shared" si="3"/>
        <v>1.3904643191025243</v>
      </c>
      <c r="J46" s="26">
        <f t="shared" si="3"/>
        <v>0.8490909090909091</v>
      </c>
      <c r="K46" s="26">
        <f t="shared" si="3"/>
        <v>1</v>
      </c>
      <c r="L46" s="26">
        <f t="shared" si="3"/>
        <v>1</v>
      </c>
      <c r="M46" s="26">
        <f t="shared" si="3"/>
        <v>1</v>
      </c>
      <c r="N46" s="26">
        <f t="shared" si="3"/>
        <v>1</v>
      </c>
      <c r="O46" s="26">
        <f t="shared" si="3"/>
        <v>0.8780487804878049</v>
      </c>
      <c r="P46" s="26">
        <f t="shared" si="3"/>
        <v>0.7222222222222222</v>
      </c>
      <c r="Q46" s="26">
        <f t="shared" si="3"/>
        <v>0.7538461538461538</v>
      </c>
    </row>
    <row r="47" spans="5:17" ht="15"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3:17" ht="15">
      <c r="C48" s="24"/>
      <c r="D48" s="24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256" ht="15">
      <c r="A49" s="12" t="s">
        <v>49</v>
      </c>
      <c r="E49" s="18">
        <f aca="true" t="shared" si="4" ref="E49:Q49">E27+E45</f>
        <v>20</v>
      </c>
      <c r="F49" s="18">
        <f t="shared" si="4"/>
        <v>25</v>
      </c>
      <c r="G49" s="18">
        <f t="shared" si="4"/>
        <v>30.8</v>
      </c>
      <c r="H49" s="18">
        <f t="shared" si="4"/>
        <v>160</v>
      </c>
      <c r="I49" s="18">
        <f t="shared" si="4"/>
        <v>32.089999999999996</v>
      </c>
      <c r="J49" s="18">
        <f t="shared" si="4"/>
        <v>22</v>
      </c>
      <c r="K49" s="18">
        <f t="shared" si="4"/>
        <v>20.01</v>
      </c>
      <c r="L49" s="18">
        <f t="shared" si="4"/>
        <v>14</v>
      </c>
      <c r="M49" s="18">
        <f t="shared" si="4"/>
        <v>55</v>
      </c>
      <c r="N49" s="18">
        <f t="shared" si="4"/>
        <v>20.7</v>
      </c>
      <c r="O49" s="18">
        <f t="shared" si="4"/>
        <v>19.679999999999996</v>
      </c>
      <c r="P49" s="18">
        <f t="shared" si="4"/>
        <v>46.800000000000004</v>
      </c>
      <c r="Q49" s="18">
        <f t="shared" si="4"/>
        <v>31.200000000000003</v>
      </c>
      <c r="IV49" s="27"/>
    </row>
    <row r="51" spans="1:17" ht="15.75">
      <c r="A51" s="14" t="s">
        <v>67</v>
      </c>
      <c r="E51" s="18">
        <f aca="true" t="shared" si="5" ref="E51:Q51">E49+E12</f>
        <v>518</v>
      </c>
      <c r="F51" s="18">
        <f t="shared" si="5"/>
        <v>591.9</v>
      </c>
      <c r="G51" s="18">
        <f t="shared" si="5"/>
        <v>458.00000000000006</v>
      </c>
      <c r="H51" s="18">
        <f t="shared" si="5"/>
        <v>872</v>
      </c>
      <c r="I51" s="18">
        <f t="shared" si="5"/>
        <v>624</v>
      </c>
      <c r="J51" s="18">
        <f t="shared" si="5"/>
        <v>449</v>
      </c>
      <c r="K51" s="18">
        <f t="shared" si="5"/>
        <v>516.02</v>
      </c>
      <c r="L51" s="18">
        <f t="shared" si="5"/>
        <v>575</v>
      </c>
      <c r="M51" s="18">
        <f t="shared" si="5"/>
        <v>490</v>
      </c>
      <c r="N51" s="18">
        <f t="shared" si="5"/>
        <v>487.3</v>
      </c>
      <c r="O51" s="18">
        <f t="shared" si="5"/>
        <v>473.76</v>
      </c>
      <c r="P51" s="18">
        <f t="shared" si="5"/>
        <v>454.1</v>
      </c>
      <c r="Q51" s="18">
        <f t="shared" si="5"/>
        <v>491.03999999999996</v>
      </c>
    </row>
    <row r="52" spans="1:17" ht="15.75">
      <c r="A52" s="14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4" ht="15">
      <c r="A54" s="12" t="s">
        <v>78</v>
      </c>
    </row>
  </sheetData>
  <mergeCells count="5">
    <mergeCell ref="A7:Q7"/>
    <mergeCell ref="A3:Q3"/>
    <mergeCell ref="A4:Q4"/>
    <mergeCell ref="A5:Q5"/>
    <mergeCell ref="A6:Q6"/>
  </mergeCells>
  <printOptions horizontalCentered="1"/>
  <pageMargins left="0.75" right="0.75" top="1" bottom="1" header="0.5" footer="0.5"/>
  <pageSetup horizontalDpi="600" verticalDpi="600" orientation="landscape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51"/>
  <sheetViews>
    <sheetView tabSelected="1" view="pageBreakPreview" zoomScale="6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K42" sqref="K42"/>
    </sheetView>
  </sheetViews>
  <sheetFormatPr defaultColWidth="9.140625" defaultRowHeight="12.75"/>
  <cols>
    <col min="1" max="1" width="11.57421875" style="76" customWidth="1"/>
    <col min="2" max="2" width="9.140625" style="76" customWidth="1"/>
    <col min="3" max="3" width="13.00390625" style="76" customWidth="1"/>
    <col min="4" max="4" width="6.57421875" style="76" customWidth="1"/>
    <col min="5" max="5" width="11.00390625" style="2" customWidth="1"/>
    <col min="6" max="7" width="12.8515625" style="2" customWidth="1"/>
    <col min="8" max="8" width="13.421875" style="2" customWidth="1"/>
    <col min="9" max="9" width="11.7109375" style="2" customWidth="1"/>
    <col min="10" max="10" width="10.8515625" style="2" customWidth="1"/>
    <col min="11" max="11" width="11.00390625" style="2" customWidth="1"/>
    <col min="12" max="12" width="12.421875" style="2" customWidth="1"/>
    <col min="13" max="13" width="13.421875" style="2" customWidth="1"/>
    <col min="14" max="14" width="16.00390625" style="2" customWidth="1"/>
    <col min="15" max="16" width="10.57421875" style="2" bestFit="1" customWidth="1"/>
    <col min="17" max="17" width="13.8515625" style="2" customWidth="1"/>
    <col min="18" max="16384" width="9.140625" style="2" customWidth="1"/>
  </cols>
  <sheetData>
    <row r="3" spans="1:17" ht="15.75">
      <c r="A3" s="108" t="s">
        <v>26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5.75">
      <c r="A4" s="108" t="s">
        <v>51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5.75">
      <c r="A5" s="108" t="s">
        <v>50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5.75">
      <c r="A6" s="108" t="s">
        <v>80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ht="12.7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</row>
    <row r="10" spans="5:17" s="76" customFormat="1" ht="12.75">
      <c r="E10" s="77" t="s">
        <v>0</v>
      </c>
      <c r="F10" s="77" t="s">
        <v>1</v>
      </c>
      <c r="G10" s="77" t="s">
        <v>2</v>
      </c>
      <c r="H10" s="77" t="s">
        <v>35</v>
      </c>
      <c r="I10" s="77" t="s">
        <v>9</v>
      </c>
      <c r="J10" s="77" t="s">
        <v>3</v>
      </c>
      <c r="K10" s="77" t="s">
        <v>5</v>
      </c>
      <c r="L10" s="77" t="s">
        <v>29</v>
      </c>
      <c r="M10" s="77" t="s">
        <v>4</v>
      </c>
      <c r="N10" s="77" t="s">
        <v>6</v>
      </c>
      <c r="O10" s="77" t="s">
        <v>7</v>
      </c>
      <c r="P10" s="77" t="s">
        <v>12</v>
      </c>
      <c r="Q10" s="77" t="s">
        <v>8</v>
      </c>
    </row>
    <row r="11" spans="5:17" ht="12.75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6" ht="12.75">
      <c r="A12" s="78" t="s">
        <v>30</v>
      </c>
      <c r="E12" s="4"/>
      <c r="F12" s="4"/>
    </row>
    <row r="13" spans="1:17" ht="12.75">
      <c r="A13" s="3" t="s">
        <v>34</v>
      </c>
      <c r="B13" s="3"/>
      <c r="C13" s="3"/>
      <c r="E13" s="99">
        <v>74.08</v>
      </c>
      <c r="F13" s="99">
        <f>33.15*2</f>
        <v>66.3</v>
      </c>
      <c r="G13" s="86">
        <v>68.46</v>
      </c>
      <c r="H13" s="86">
        <v>73.32</v>
      </c>
      <c r="I13" s="86">
        <v>36.12</v>
      </c>
      <c r="J13" s="90">
        <v>74.91</v>
      </c>
      <c r="K13" s="90">
        <v>98.84</v>
      </c>
      <c r="L13" s="90">
        <v>94</v>
      </c>
      <c r="M13" s="90">
        <v>56.38</v>
      </c>
      <c r="N13" s="96">
        <v>67.59</v>
      </c>
      <c r="O13" s="96">
        <v>45.84</v>
      </c>
      <c r="P13" s="88">
        <v>49.26</v>
      </c>
      <c r="Q13" s="96">
        <v>40.72</v>
      </c>
    </row>
    <row r="14" spans="1:17" ht="12.75">
      <c r="A14" s="3" t="s">
        <v>41</v>
      </c>
      <c r="B14" s="3"/>
      <c r="C14" s="3"/>
      <c r="E14" s="99"/>
      <c r="F14" s="99"/>
      <c r="G14" s="86"/>
      <c r="H14" s="86"/>
      <c r="I14" s="86"/>
      <c r="J14" s="90"/>
      <c r="K14" s="90"/>
      <c r="L14" s="90"/>
      <c r="M14" s="90"/>
      <c r="N14" s="96"/>
      <c r="O14" s="96"/>
      <c r="P14" s="88"/>
      <c r="Q14" s="96"/>
    </row>
    <row r="15" spans="1:17" ht="12.75">
      <c r="A15" s="3" t="s">
        <v>20</v>
      </c>
      <c r="B15" s="3"/>
      <c r="C15" s="3"/>
      <c r="E15" s="99"/>
      <c r="F15" s="99"/>
      <c r="G15" s="86">
        <v>0.97</v>
      </c>
      <c r="H15" s="86"/>
      <c r="I15" s="86">
        <v>9.13</v>
      </c>
      <c r="J15" s="90">
        <v>11.65</v>
      </c>
      <c r="K15" s="90">
        <v>6.53</v>
      </c>
      <c r="L15" s="90"/>
      <c r="M15" s="90">
        <v>9</v>
      </c>
      <c r="N15" s="96">
        <v>10.79</v>
      </c>
      <c r="O15" s="96"/>
      <c r="P15" s="88"/>
      <c r="Q15" s="96">
        <v>3.74</v>
      </c>
    </row>
    <row r="16" spans="1:17" ht="12.75">
      <c r="A16" s="3" t="s">
        <v>21</v>
      </c>
      <c r="B16" s="3"/>
      <c r="C16" s="3"/>
      <c r="E16" s="99"/>
      <c r="F16" s="99"/>
      <c r="G16" s="86">
        <v>8.51</v>
      </c>
      <c r="H16" s="86"/>
      <c r="I16" s="86">
        <v>25.54</v>
      </c>
      <c r="J16" s="90">
        <v>36.36</v>
      </c>
      <c r="K16" s="90"/>
      <c r="L16" s="90"/>
      <c r="M16" s="90"/>
      <c r="N16" s="96">
        <v>44.19</v>
      </c>
      <c r="O16" s="96"/>
      <c r="P16" s="88"/>
      <c r="Q16" s="96">
        <v>14.1</v>
      </c>
    </row>
    <row r="17" spans="1:17" ht="12.75">
      <c r="A17" s="3" t="s">
        <v>36</v>
      </c>
      <c r="B17" s="3"/>
      <c r="C17" s="3"/>
      <c r="E17" s="99">
        <v>15.72</v>
      </c>
      <c r="F17" s="99">
        <v>20</v>
      </c>
      <c r="G17" s="86">
        <v>10.86</v>
      </c>
      <c r="H17" s="86"/>
      <c r="I17" s="86"/>
      <c r="J17" s="90"/>
      <c r="K17" s="90">
        <v>22.04</v>
      </c>
      <c r="L17" s="90"/>
      <c r="M17" s="90"/>
      <c r="N17" s="96">
        <v>5.23</v>
      </c>
      <c r="O17" s="96"/>
      <c r="P17" s="88"/>
      <c r="Q17" s="96"/>
    </row>
    <row r="18" spans="1:17" ht="12.75">
      <c r="A18" s="3" t="s">
        <v>18</v>
      </c>
      <c r="B18" s="3"/>
      <c r="C18" s="3"/>
      <c r="E18" s="99"/>
      <c r="F18" s="99"/>
      <c r="G18" s="86">
        <v>13.62</v>
      </c>
      <c r="H18" s="86"/>
      <c r="I18" s="86"/>
      <c r="J18" s="90"/>
      <c r="K18" s="90">
        <v>2.95</v>
      </c>
      <c r="L18" s="90"/>
      <c r="M18" s="90"/>
      <c r="N18" s="96"/>
      <c r="O18" s="96"/>
      <c r="P18" s="88"/>
      <c r="Q18" s="96"/>
    </row>
    <row r="19" spans="1:17" ht="12.75">
      <c r="A19" s="3" t="s">
        <v>40</v>
      </c>
      <c r="B19" s="3"/>
      <c r="C19" s="3"/>
      <c r="E19" s="99"/>
      <c r="F19" s="99">
        <f>7.1*2</f>
        <v>14.2</v>
      </c>
      <c r="G19" s="88">
        <v>19</v>
      </c>
      <c r="H19" s="86"/>
      <c r="I19" s="86">
        <v>17.37</v>
      </c>
      <c r="J19" s="90"/>
      <c r="K19" s="90"/>
      <c r="L19" s="90"/>
      <c r="M19" s="90"/>
      <c r="N19" s="96"/>
      <c r="O19" s="96"/>
      <c r="P19" s="88"/>
      <c r="Q19" s="96"/>
    </row>
    <row r="20" spans="1:17" ht="12.75">
      <c r="A20" s="3" t="s">
        <v>17</v>
      </c>
      <c r="B20" s="3"/>
      <c r="C20" s="3"/>
      <c r="E20" s="99">
        <v>44.56</v>
      </c>
      <c r="F20" s="99">
        <v>70.2</v>
      </c>
      <c r="G20" s="86"/>
      <c r="H20" s="86"/>
      <c r="I20" s="86"/>
      <c r="J20" s="90"/>
      <c r="K20" s="90">
        <v>5.27</v>
      </c>
      <c r="L20" s="90"/>
      <c r="M20" s="90"/>
      <c r="N20" s="96"/>
      <c r="O20" s="96"/>
      <c r="P20" s="88"/>
      <c r="Q20" s="96"/>
    </row>
    <row r="21" spans="1:17" ht="12.75">
      <c r="A21" s="3" t="s">
        <v>46</v>
      </c>
      <c r="B21" s="3"/>
      <c r="C21" s="3"/>
      <c r="E21" s="99"/>
      <c r="F21" s="99"/>
      <c r="G21" s="86"/>
      <c r="H21" s="86"/>
      <c r="I21" s="86"/>
      <c r="J21" s="90"/>
      <c r="K21" s="90"/>
      <c r="L21" s="90"/>
      <c r="M21" s="90"/>
      <c r="N21" s="96"/>
      <c r="O21" s="96"/>
      <c r="P21" s="88"/>
      <c r="Q21" s="96"/>
    </row>
    <row r="22" spans="1:17" ht="12.75">
      <c r="A22" s="3" t="s">
        <v>45</v>
      </c>
      <c r="B22" s="3"/>
      <c r="C22" s="3"/>
      <c r="E22" s="99"/>
      <c r="F22" s="99"/>
      <c r="G22" s="86"/>
      <c r="H22" s="86">
        <v>400</v>
      </c>
      <c r="I22" s="86"/>
      <c r="J22" s="90"/>
      <c r="K22" s="90">
        <v>17.21</v>
      </c>
      <c r="L22" s="90"/>
      <c r="M22" s="90"/>
      <c r="N22" s="96"/>
      <c r="O22" s="96"/>
      <c r="P22" s="88"/>
      <c r="Q22" s="96"/>
    </row>
    <row r="23" spans="1:17" ht="15">
      <c r="A23" s="3" t="s">
        <v>39</v>
      </c>
      <c r="B23" s="3"/>
      <c r="C23" s="3"/>
      <c r="E23" s="100" t="s">
        <v>72</v>
      </c>
      <c r="F23" s="100">
        <f>11.3*2</f>
        <v>22.6</v>
      </c>
      <c r="G23" s="89" t="s">
        <v>72</v>
      </c>
      <c r="H23" s="6">
        <v>2.7</v>
      </c>
      <c r="I23" s="89" t="s">
        <v>72</v>
      </c>
      <c r="J23" s="91" t="s">
        <v>72</v>
      </c>
      <c r="K23" s="91" t="s">
        <v>72</v>
      </c>
      <c r="L23" s="91" t="s">
        <v>72</v>
      </c>
      <c r="M23" s="91" t="s">
        <v>72</v>
      </c>
      <c r="N23" s="91" t="s">
        <v>72</v>
      </c>
      <c r="O23" s="91" t="s">
        <v>72</v>
      </c>
      <c r="P23" s="89" t="s">
        <v>72</v>
      </c>
      <c r="Q23" s="91" t="s">
        <v>72</v>
      </c>
    </row>
    <row r="24" spans="5:17" ht="12.75">
      <c r="E24" s="7"/>
      <c r="F24" s="7"/>
      <c r="G24" s="1"/>
      <c r="H24" s="1"/>
      <c r="I24" s="1"/>
      <c r="J24" s="90"/>
      <c r="K24" s="90"/>
      <c r="L24" s="1"/>
      <c r="M24" s="1"/>
      <c r="N24" s="1"/>
      <c r="O24" s="1"/>
      <c r="P24" s="1"/>
      <c r="Q24" s="1"/>
    </row>
    <row r="25" spans="1:17" ht="12.75">
      <c r="A25" s="82" t="s">
        <v>24</v>
      </c>
      <c r="B25" s="83"/>
      <c r="C25" s="83"/>
      <c r="D25" s="83"/>
      <c r="E25" s="84">
        <f aca="true" t="shared" si="0" ref="E25:Q25">SUM(E13:E24)</f>
        <v>134.36</v>
      </c>
      <c r="F25" s="84">
        <f t="shared" si="0"/>
        <v>193.29999999999998</v>
      </c>
      <c r="G25" s="84">
        <f t="shared" si="0"/>
        <v>121.42</v>
      </c>
      <c r="H25" s="84">
        <f t="shared" si="0"/>
        <v>476.02</v>
      </c>
      <c r="I25" s="84">
        <f t="shared" si="0"/>
        <v>88.16</v>
      </c>
      <c r="J25" s="95">
        <f t="shared" si="0"/>
        <v>122.92</v>
      </c>
      <c r="K25" s="95">
        <f t="shared" si="0"/>
        <v>152.84</v>
      </c>
      <c r="L25" s="84">
        <f t="shared" si="0"/>
        <v>94</v>
      </c>
      <c r="M25" s="84">
        <f t="shared" si="0"/>
        <v>65.38</v>
      </c>
      <c r="N25" s="84">
        <f t="shared" si="0"/>
        <v>127.8</v>
      </c>
      <c r="O25" s="84">
        <f t="shared" si="0"/>
        <v>45.84</v>
      </c>
      <c r="P25" s="84">
        <f t="shared" si="0"/>
        <v>49.26</v>
      </c>
      <c r="Q25" s="85">
        <f t="shared" si="0"/>
        <v>58.56</v>
      </c>
    </row>
    <row r="26" spans="5:17" ht="12.75">
      <c r="E26" s="7"/>
      <c r="F26" s="7"/>
      <c r="G26" s="7"/>
      <c r="H26" s="7"/>
      <c r="I26" s="7"/>
      <c r="J26" s="92"/>
      <c r="K26" s="92"/>
      <c r="L26" s="7"/>
      <c r="M26" s="7"/>
      <c r="N26" s="7"/>
      <c r="O26" s="7"/>
      <c r="P26" s="7"/>
      <c r="Q26" s="7"/>
    </row>
    <row r="27" spans="3:17" ht="12.75">
      <c r="C27" s="79" t="s">
        <v>81</v>
      </c>
      <c r="D27" s="79"/>
      <c r="E27" s="8">
        <f aca="true" t="shared" si="1" ref="E27:Q27">E25/E49</f>
        <v>0.23085910652920966</v>
      </c>
      <c r="F27" s="8">
        <f t="shared" si="1"/>
        <v>0.2904146634615385</v>
      </c>
      <c r="G27" s="8">
        <f t="shared" si="1"/>
        <v>0.22568773234200742</v>
      </c>
      <c r="H27" s="8">
        <f t="shared" si="1"/>
        <v>0.4124956672443674</v>
      </c>
      <c r="I27" s="8">
        <f t="shared" si="1"/>
        <v>0.12922707084328874</v>
      </c>
      <c r="J27" s="98">
        <f t="shared" si="1"/>
        <v>0.25085714285714283</v>
      </c>
      <c r="K27" s="98">
        <f t="shared" si="1"/>
        <v>0.2671981259068898</v>
      </c>
      <c r="L27" s="8">
        <f t="shared" si="1"/>
        <v>0.12516644474034622</v>
      </c>
      <c r="M27" s="8">
        <f t="shared" si="1"/>
        <v>0.10779884583676834</v>
      </c>
      <c r="N27" s="8">
        <f t="shared" si="1"/>
        <v>0.24520337682271684</v>
      </c>
      <c r="O27" s="8">
        <f t="shared" si="1"/>
        <v>0.09030732860520095</v>
      </c>
      <c r="P27" s="8">
        <f t="shared" si="1"/>
        <v>0.07942599161560786</v>
      </c>
      <c r="Q27" s="8">
        <f t="shared" si="1"/>
        <v>0.10729204836936608</v>
      </c>
    </row>
    <row r="28" spans="3:17" ht="12.75">
      <c r="C28" s="79"/>
      <c r="D28" s="79"/>
      <c r="E28" s="8"/>
      <c r="F28" s="8"/>
      <c r="G28" s="8"/>
      <c r="H28" s="8"/>
      <c r="I28" s="8"/>
      <c r="J28" s="93"/>
      <c r="K28" s="93"/>
      <c r="L28" s="8"/>
      <c r="M28" s="8"/>
      <c r="N28" s="8"/>
      <c r="O28" s="8"/>
      <c r="P28" s="8"/>
      <c r="Q28" s="8"/>
    </row>
    <row r="29" spans="3:17" ht="12.75">
      <c r="C29" s="79"/>
      <c r="D29" s="79"/>
      <c r="E29" s="8"/>
      <c r="F29" s="9"/>
      <c r="G29" s="1"/>
      <c r="H29" s="1"/>
      <c r="I29" s="1"/>
      <c r="J29" s="90"/>
      <c r="K29" s="90"/>
      <c r="L29" s="1"/>
      <c r="M29" s="1"/>
      <c r="N29" s="1"/>
      <c r="O29" s="1"/>
      <c r="P29" s="1"/>
      <c r="Q29" s="1"/>
    </row>
    <row r="30" spans="1:17" ht="12.75">
      <c r="A30" s="78" t="s">
        <v>31</v>
      </c>
      <c r="C30" s="79"/>
      <c r="D30" s="79"/>
      <c r="E30" s="10"/>
      <c r="F30" s="9"/>
      <c r="G30" s="1"/>
      <c r="H30" s="1"/>
      <c r="I30" s="1"/>
      <c r="J30" s="90"/>
      <c r="K30" s="90"/>
      <c r="L30" s="1"/>
      <c r="M30" s="1"/>
      <c r="N30" s="1"/>
      <c r="O30" s="1"/>
      <c r="P30" s="1"/>
      <c r="Q30" s="1"/>
    </row>
    <row r="31" spans="1:17" ht="12.75">
      <c r="A31" s="3" t="s">
        <v>34</v>
      </c>
      <c r="B31" s="3"/>
      <c r="C31" s="81"/>
      <c r="D31" s="79"/>
      <c r="E31" s="101"/>
      <c r="F31" s="101"/>
      <c r="G31" s="1"/>
      <c r="H31" s="86"/>
      <c r="I31" s="1"/>
      <c r="J31" s="90"/>
      <c r="K31" s="90">
        <v>44.16</v>
      </c>
      <c r="L31" s="90"/>
      <c r="M31" s="1"/>
      <c r="N31" s="1"/>
      <c r="O31" s="90">
        <v>39.84</v>
      </c>
      <c r="P31" s="90"/>
      <c r="Q31" s="90">
        <v>25.06</v>
      </c>
    </row>
    <row r="32" spans="1:17" ht="12.75">
      <c r="A32" s="3" t="s">
        <v>41</v>
      </c>
      <c r="B32" s="3"/>
      <c r="C32" s="81"/>
      <c r="D32" s="79"/>
      <c r="E32" s="101"/>
      <c r="F32" s="101"/>
      <c r="G32" s="1"/>
      <c r="H32" s="86">
        <v>103.99</v>
      </c>
      <c r="I32" s="86"/>
      <c r="J32" s="90"/>
      <c r="K32" s="90">
        <v>15.93</v>
      </c>
      <c r="L32" s="90"/>
      <c r="M32" s="90">
        <v>43</v>
      </c>
      <c r="N32" s="90"/>
      <c r="O32" s="90"/>
      <c r="P32" s="90"/>
      <c r="Q32" s="90">
        <v>5</v>
      </c>
    </row>
    <row r="33" spans="1:17" ht="12.75">
      <c r="A33" s="3" t="s">
        <v>20</v>
      </c>
      <c r="B33" s="3"/>
      <c r="C33" s="3"/>
      <c r="E33" s="99">
        <v>41.08</v>
      </c>
      <c r="F33" s="99"/>
      <c r="G33" s="86">
        <v>20.69</v>
      </c>
      <c r="H33" s="86">
        <v>23.2</v>
      </c>
      <c r="I33" s="88">
        <v>25.7</v>
      </c>
      <c r="J33" s="90"/>
      <c r="K33" s="90">
        <v>14.29</v>
      </c>
      <c r="L33" s="92"/>
      <c r="M33" s="90">
        <v>3</v>
      </c>
      <c r="N33" s="96"/>
      <c r="O33" s="96">
        <v>27.12</v>
      </c>
      <c r="P33" s="96">
        <v>30.46</v>
      </c>
      <c r="Q33" s="96">
        <v>14.08</v>
      </c>
    </row>
    <row r="34" spans="1:17" ht="12.75">
      <c r="A34" s="3" t="s">
        <v>21</v>
      </c>
      <c r="B34" s="3"/>
      <c r="C34" s="3"/>
      <c r="E34" s="99"/>
      <c r="F34" s="99">
        <f>65.85*2</f>
        <v>131.7</v>
      </c>
      <c r="G34" s="86">
        <v>45.72</v>
      </c>
      <c r="H34" s="86">
        <v>155.52</v>
      </c>
      <c r="I34" s="86">
        <v>27.8</v>
      </c>
      <c r="J34" s="90"/>
      <c r="K34" s="90">
        <v>71.01</v>
      </c>
      <c r="L34" s="92">
        <v>64</v>
      </c>
      <c r="M34" s="90">
        <v>65</v>
      </c>
      <c r="N34" s="96"/>
      <c r="O34" s="96">
        <v>66.48</v>
      </c>
      <c r="P34" s="96">
        <v>144.63</v>
      </c>
      <c r="Q34" s="96">
        <v>35.7</v>
      </c>
    </row>
    <row r="35" spans="1:17" ht="12.75">
      <c r="A35" s="3" t="s">
        <v>83</v>
      </c>
      <c r="B35" s="3"/>
      <c r="C35" s="3"/>
      <c r="E35" s="99">
        <v>164.2</v>
      </c>
      <c r="F35" s="99">
        <f>92.75*2</f>
        <v>185.5</v>
      </c>
      <c r="G35" s="86">
        <v>255</v>
      </c>
      <c r="H35" s="86">
        <v>288.77</v>
      </c>
      <c r="I35" s="86">
        <v>191.49</v>
      </c>
      <c r="J35" s="90">
        <v>224.88</v>
      </c>
      <c r="K35" s="90">
        <v>153.53</v>
      </c>
      <c r="L35" s="92">
        <v>150</v>
      </c>
      <c r="M35" s="90">
        <v>282.12</v>
      </c>
      <c r="N35" s="96">
        <v>198</v>
      </c>
      <c r="O35" s="96">
        <v>179.28</v>
      </c>
      <c r="P35" s="96">
        <v>169</v>
      </c>
      <c r="Q35" s="96">
        <v>145.2</v>
      </c>
    </row>
    <row r="36" spans="1:17" ht="12.75">
      <c r="A36" s="3" t="s">
        <v>44</v>
      </c>
      <c r="B36" s="3"/>
      <c r="C36" s="3"/>
      <c r="E36" s="99"/>
      <c r="F36" s="99"/>
      <c r="G36" s="86"/>
      <c r="H36" s="86"/>
      <c r="I36" s="86"/>
      <c r="J36" s="90">
        <v>29.66</v>
      </c>
      <c r="K36" s="90">
        <v>14.94</v>
      </c>
      <c r="L36" s="97">
        <v>12</v>
      </c>
      <c r="M36" s="90">
        <v>35.5</v>
      </c>
      <c r="N36" s="96"/>
      <c r="O36" s="96"/>
      <c r="P36" s="96">
        <v>37.04</v>
      </c>
      <c r="Q36" s="96">
        <v>14.64</v>
      </c>
    </row>
    <row r="37" spans="1:17" ht="12.75">
      <c r="A37" s="3" t="s">
        <v>42</v>
      </c>
      <c r="B37" s="3"/>
      <c r="C37" s="3"/>
      <c r="E37" s="99"/>
      <c r="F37" s="99">
        <f>16.35*2</f>
        <v>32.7</v>
      </c>
      <c r="G37" s="86"/>
      <c r="H37" s="86"/>
      <c r="I37" s="88">
        <v>137.49</v>
      </c>
      <c r="J37" s="90"/>
      <c r="K37" s="90">
        <v>17.14</v>
      </c>
      <c r="L37" s="97">
        <v>34</v>
      </c>
      <c r="M37" s="90"/>
      <c r="N37" s="96"/>
      <c r="O37" s="96">
        <v>42.24</v>
      </c>
      <c r="P37" s="96">
        <v>53</v>
      </c>
      <c r="Q37" s="96"/>
    </row>
    <row r="38" spans="1:17" ht="12.75">
      <c r="A38" s="3" t="s">
        <v>43</v>
      </c>
      <c r="B38" s="3"/>
      <c r="C38" s="3"/>
      <c r="E38" s="99"/>
      <c r="F38" s="99"/>
      <c r="G38" s="86"/>
      <c r="H38" s="86"/>
      <c r="I38" s="88">
        <v>17.24</v>
      </c>
      <c r="J38" s="90">
        <v>9.86</v>
      </c>
      <c r="K38" s="90"/>
      <c r="L38" s="97">
        <v>6</v>
      </c>
      <c r="M38" s="90">
        <v>16</v>
      </c>
      <c r="N38" s="96"/>
      <c r="O38" s="96"/>
      <c r="P38" s="96">
        <v>12.35</v>
      </c>
      <c r="Q38" s="96">
        <v>7.08</v>
      </c>
    </row>
    <row r="39" spans="1:17" ht="12.75">
      <c r="A39" s="3" t="s">
        <v>18</v>
      </c>
      <c r="B39" s="3"/>
      <c r="C39" s="3"/>
      <c r="E39" s="99">
        <v>242.36</v>
      </c>
      <c r="F39" s="99">
        <f>58*2</f>
        <v>116</v>
      </c>
      <c r="G39" s="86">
        <v>77.17</v>
      </c>
      <c r="H39" s="86">
        <v>81.87</v>
      </c>
      <c r="I39" s="86">
        <v>182.32</v>
      </c>
      <c r="J39" s="90">
        <v>82.68</v>
      </c>
      <c r="K39" s="90">
        <v>70.13</v>
      </c>
      <c r="L39" s="92">
        <v>75</v>
      </c>
      <c r="M39" s="90">
        <v>72.25</v>
      </c>
      <c r="N39" s="96">
        <v>173.5</v>
      </c>
      <c r="O39" s="96">
        <v>89.76</v>
      </c>
      <c r="P39" s="96">
        <v>67.3</v>
      </c>
      <c r="Q39" s="96">
        <v>129.84</v>
      </c>
    </row>
    <row r="40" spans="1:17" ht="12.75">
      <c r="A40" s="3" t="s">
        <v>47</v>
      </c>
      <c r="B40" s="3"/>
      <c r="C40" s="3"/>
      <c r="E40" s="99"/>
      <c r="F40" s="99"/>
      <c r="G40" s="86"/>
      <c r="H40" s="86"/>
      <c r="I40" s="88"/>
      <c r="J40" s="90"/>
      <c r="K40" s="90"/>
      <c r="L40" s="97">
        <v>10</v>
      </c>
      <c r="M40" s="90"/>
      <c r="N40" s="96"/>
      <c r="O40" s="96"/>
      <c r="P40" s="96"/>
      <c r="Q40" s="96"/>
    </row>
    <row r="41" spans="1:17" ht="12.75">
      <c r="A41" s="3" t="s">
        <v>37</v>
      </c>
      <c r="B41" s="3"/>
      <c r="C41" s="3"/>
      <c r="E41" s="99"/>
      <c r="F41" s="99">
        <f>3.2*2</f>
        <v>6.4</v>
      </c>
      <c r="G41" s="86">
        <v>18</v>
      </c>
      <c r="H41" s="86">
        <v>15.35</v>
      </c>
      <c r="I41" s="86">
        <v>12.01</v>
      </c>
      <c r="J41" s="90">
        <v>20</v>
      </c>
      <c r="K41" s="90">
        <v>7.59</v>
      </c>
      <c r="L41" s="92">
        <v>18</v>
      </c>
      <c r="M41" s="90">
        <v>19.25</v>
      </c>
      <c r="N41" s="96">
        <v>10.5</v>
      </c>
      <c r="O41" s="96">
        <v>14.64</v>
      </c>
      <c r="P41" s="96">
        <v>20.26</v>
      </c>
      <c r="Q41" s="96">
        <v>16.32</v>
      </c>
    </row>
    <row r="42" spans="1:17" ht="15">
      <c r="A42" s="3" t="s">
        <v>48</v>
      </c>
      <c r="B42" s="3"/>
      <c r="C42" s="3"/>
      <c r="E42" s="100">
        <v>0</v>
      </c>
      <c r="F42" s="100">
        <v>0</v>
      </c>
      <c r="G42" s="89">
        <v>0</v>
      </c>
      <c r="H42" s="87">
        <v>9.28</v>
      </c>
      <c r="I42" s="89">
        <v>0</v>
      </c>
      <c r="J42" s="91">
        <v>0</v>
      </c>
      <c r="K42" s="94">
        <v>10.45</v>
      </c>
      <c r="L42" s="94">
        <v>288</v>
      </c>
      <c r="M42" s="94">
        <f>5</f>
        <v>5</v>
      </c>
      <c r="N42" s="91">
        <v>11.4</v>
      </c>
      <c r="O42" s="94">
        <v>2.4</v>
      </c>
      <c r="P42" s="94">
        <v>36.9</v>
      </c>
      <c r="Q42" s="94">
        <v>94.32</v>
      </c>
    </row>
    <row r="43" spans="1:17" ht="12.75">
      <c r="A43" s="76" t="s">
        <v>23</v>
      </c>
      <c r="E43" s="7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82" t="s">
        <v>38</v>
      </c>
      <c r="B44" s="83"/>
      <c r="C44" s="83"/>
      <c r="D44" s="83"/>
      <c r="E44" s="84">
        <f aca="true" t="shared" si="2" ref="E44:Q44">SUM(E31:E43)</f>
        <v>447.64</v>
      </c>
      <c r="F44" s="84">
        <f t="shared" si="2"/>
        <v>472.29999999999995</v>
      </c>
      <c r="G44" s="84">
        <f t="shared" si="2"/>
        <v>416.58</v>
      </c>
      <c r="H44" s="84">
        <f t="shared" si="2"/>
        <v>677.98</v>
      </c>
      <c r="I44" s="84">
        <f t="shared" si="2"/>
        <v>594.05</v>
      </c>
      <c r="J44" s="84">
        <f t="shared" si="2"/>
        <v>367.08</v>
      </c>
      <c r="K44" s="84">
        <f t="shared" si="2"/>
        <v>419.1699999999999</v>
      </c>
      <c r="L44" s="84">
        <f t="shared" si="2"/>
        <v>657</v>
      </c>
      <c r="M44" s="84">
        <f t="shared" si="2"/>
        <v>541.12</v>
      </c>
      <c r="N44" s="84">
        <f t="shared" si="2"/>
        <v>393.4</v>
      </c>
      <c r="O44" s="84">
        <f t="shared" si="2"/>
        <v>461.76</v>
      </c>
      <c r="P44" s="84">
        <f t="shared" si="2"/>
        <v>570.94</v>
      </c>
      <c r="Q44" s="85">
        <f t="shared" si="2"/>
        <v>487.24</v>
      </c>
    </row>
    <row r="45" spans="5:17" ht="12.75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3:17" ht="12.75">
      <c r="C46" s="76" t="s">
        <v>81</v>
      </c>
      <c r="E46" s="11">
        <f>E44/E49</f>
        <v>0.7691408934707904</v>
      </c>
      <c r="F46" s="11">
        <f aca="true" t="shared" si="3" ref="F46:Q46">F44/F49</f>
        <v>0.7095853365384616</v>
      </c>
      <c r="G46" s="11">
        <f t="shared" si="3"/>
        <v>0.7743122676579925</v>
      </c>
      <c r="H46" s="11">
        <f t="shared" si="3"/>
        <v>0.5875043327556326</v>
      </c>
      <c r="I46" s="11">
        <f t="shared" si="3"/>
        <v>0.8707729291567113</v>
      </c>
      <c r="J46" s="11">
        <f t="shared" si="3"/>
        <v>0.7491428571428571</v>
      </c>
      <c r="K46" s="11">
        <f t="shared" si="3"/>
        <v>0.7328018740931103</v>
      </c>
      <c r="L46" s="11">
        <f t="shared" si="3"/>
        <v>0.8748335552596538</v>
      </c>
      <c r="M46" s="11">
        <f t="shared" si="3"/>
        <v>0.8922011541632316</v>
      </c>
      <c r="N46" s="11">
        <f t="shared" si="3"/>
        <v>0.7547966231772832</v>
      </c>
      <c r="O46" s="11">
        <f t="shared" si="3"/>
        <v>0.909692671394799</v>
      </c>
      <c r="P46" s="11">
        <f t="shared" si="3"/>
        <v>0.9205740083843922</v>
      </c>
      <c r="Q46" s="11">
        <f t="shared" si="3"/>
        <v>0.892707951630634</v>
      </c>
    </row>
    <row r="47" spans="5:17" ht="12.75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3:17" ht="12.75">
      <c r="C48" s="79"/>
      <c r="D48" s="79"/>
      <c r="E48" s="10"/>
      <c r="F48" s="9"/>
      <c r="G48" s="1"/>
      <c r="H48" s="1" t="s">
        <v>23</v>
      </c>
      <c r="I48" s="1"/>
      <c r="J48" s="1"/>
      <c r="K48" s="1"/>
      <c r="L48" s="1"/>
      <c r="M48" s="1"/>
      <c r="N48" s="1"/>
      <c r="O48" s="1"/>
      <c r="P48" s="1"/>
      <c r="Q48" s="1"/>
    </row>
    <row r="49" spans="1:256" s="73" customFormat="1" ht="13.5" thickBot="1">
      <c r="A49" s="80" t="s">
        <v>79</v>
      </c>
      <c r="B49" s="80"/>
      <c r="C49" s="80"/>
      <c r="D49" s="80"/>
      <c r="E49" s="74">
        <f aca="true" t="shared" si="4" ref="E49:Q49">E25+E44</f>
        <v>582</v>
      </c>
      <c r="F49" s="74">
        <f t="shared" si="4"/>
        <v>665.5999999999999</v>
      </c>
      <c r="G49" s="74">
        <f t="shared" si="4"/>
        <v>538</v>
      </c>
      <c r="H49" s="74">
        <f t="shared" si="4"/>
        <v>1154</v>
      </c>
      <c r="I49" s="74">
        <f t="shared" si="4"/>
        <v>682.2099999999999</v>
      </c>
      <c r="J49" s="74">
        <f t="shared" si="4"/>
        <v>490</v>
      </c>
      <c r="K49" s="74">
        <f t="shared" si="4"/>
        <v>572.0099999999999</v>
      </c>
      <c r="L49" s="74">
        <f t="shared" si="4"/>
        <v>751</v>
      </c>
      <c r="M49" s="74">
        <f t="shared" si="4"/>
        <v>606.5</v>
      </c>
      <c r="N49" s="74">
        <f t="shared" si="4"/>
        <v>521.1999999999999</v>
      </c>
      <c r="O49" s="74">
        <f t="shared" si="4"/>
        <v>507.6</v>
      </c>
      <c r="P49" s="74">
        <f t="shared" si="4"/>
        <v>620.2</v>
      </c>
      <c r="Q49" s="74">
        <f t="shared" si="4"/>
        <v>545.8</v>
      </c>
      <c r="IV49" s="75"/>
    </row>
    <row r="50" ht="13.5" thickTop="1"/>
    <row r="51" ht="12.75">
      <c r="A51" s="76" t="s">
        <v>82</v>
      </c>
    </row>
  </sheetData>
  <mergeCells count="5">
    <mergeCell ref="A3:Q3"/>
    <mergeCell ref="A5:Q5"/>
    <mergeCell ref="A6:Q6"/>
    <mergeCell ref="A7:Q7"/>
    <mergeCell ref="A4:Q4"/>
  </mergeCells>
  <printOptions horizontalCentered="1"/>
  <pageMargins left="0.44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Steinfeldt</dc:creator>
  <cp:keywords/>
  <dc:description/>
  <cp:lastModifiedBy>Health Service</cp:lastModifiedBy>
  <cp:lastPrinted>2003-05-13T13:47:51Z</cp:lastPrinted>
  <dcterms:created xsi:type="dcterms:W3CDTF">1999-09-10T15:09:45Z</dcterms:created>
  <dcterms:modified xsi:type="dcterms:W3CDTF">2004-02-25T16:23:13Z</dcterms:modified>
  <cp:category/>
  <cp:version/>
  <cp:contentType/>
  <cp:contentStatus/>
</cp:coreProperties>
</file>